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WNER\OneDrive\デスクトップ\"/>
    </mc:Choice>
  </mc:AlternateContent>
  <xr:revisionPtr revIDLastSave="0" documentId="13_ncr:1_{EF432B54-7673-4BB8-B04A-001DCE29DB9F}" xr6:coauthVersionLast="47" xr6:coauthVersionMax="47" xr10:uidLastSave="{00000000-0000-0000-0000-000000000000}"/>
  <bookViews>
    <workbookView xWindow="1110" yWindow="90" windowWidth="18285" windowHeight="10875" xr2:uid="{00000000-000D-0000-FFFF-FFFF00000000}"/>
  </bookViews>
  <sheets>
    <sheet name="資産推移7％" sheetId="2" r:id="rId1"/>
    <sheet name="資産推移10％" sheetId="7" r:id="rId2"/>
    <sheet name="総括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E2" i="7"/>
  <c r="I12" i="7"/>
  <c r="V12" i="7" s="1"/>
  <c r="I13" i="7"/>
  <c r="V13" i="7" s="1"/>
  <c r="I14" i="7"/>
  <c r="V14" i="7" s="1"/>
  <c r="I11" i="7"/>
  <c r="P59" i="7"/>
  <c r="V59" i="7" s="1"/>
  <c r="I59" i="7"/>
  <c r="P58" i="7"/>
  <c r="V58" i="7" s="1"/>
  <c r="I58" i="7"/>
  <c r="P57" i="7"/>
  <c r="V57" i="7" s="1"/>
  <c r="I57" i="7"/>
  <c r="P56" i="7"/>
  <c r="V56" i="7" s="1"/>
  <c r="I56" i="7"/>
  <c r="P55" i="7"/>
  <c r="V55" i="7" s="1"/>
  <c r="I55" i="7"/>
  <c r="V54" i="7"/>
  <c r="P54" i="7"/>
  <c r="I54" i="7"/>
  <c r="P53" i="7"/>
  <c r="V53" i="7" s="1"/>
  <c r="I53" i="7"/>
  <c r="P52" i="7"/>
  <c r="V52" i="7" s="1"/>
  <c r="I52" i="7"/>
  <c r="P51" i="7"/>
  <c r="V51" i="7" s="1"/>
  <c r="I51" i="7"/>
  <c r="V50" i="7"/>
  <c r="P50" i="7"/>
  <c r="I50" i="7"/>
  <c r="P49" i="7"/>
  <c r="V49" i="7" s="1"/>
  <c r="I49" i="7"/>
  <c r="P48" i="7"/>
  <c r="V48" i="7" s="1"/>
  <c r="I48" i="7"/>
  <c r="P47" i="7"/>
  <c r="V47" i="7" s="1"/>
  <c r="I47" i="7"/>
  <c r="V46" i="7"/>
  <c r="P46" i="7"/>
  <c r="I46" i="7"/>
  <c r="P45" i="7"/>
  <c r="V45" i="7" s="1"/>
  <c r="I45" i="7"/>
  <c r="P44" i="7"/>
  <c r="V44" i="7" s="1"/>
  <c r="I44" i="7"/>
  <c r="P43" i="7"/>
  <c r="V43" i="7" s="1"/>
  <c r="I43" i="7"/>
  <c r="V42" i="7"/>
  <c r="P42" i="7"/>
  <c r="I42" i="7"/>
  <c r="P41" i="7"/>
  <c r="V41" i="7" s="1"/>
  <c r="I41" i="7"/>
  <c r="P40" i="7"/>
  <c r="V40" i="7" s="1"/>
  <c r="I40" i="7"/>
  <c r="P39" i="7"/>
  <c r="V39" i="7" s="1"/>
  <c r="I39" i="7"/>
  <c r="P38" i="7"/>
  <c r="V38" i="7" s="1"/>
  <c r="I38" i="7"/>
  <c r="P37" i="7"/>
  <c r="V37" i="7" s="1"/>
  <c r="I37" i="7"/>
  <c r="P36" i="7"/>
  <c r="V36" i="7" s="1"/>
  <c r="I36" i="7"/>
  <c r="P35" i="7"/>
  <c r="V35" i="7" s="1"/>
  <c r="I35" i="7"/>
  <c r="P34" i="7"/>
  <c r="V34" i="7" s="1"/>
  <c r="I34" i="7"/>
  <c r="V33" i="7"/>
  <c r="P33" i="7"/>
  <c r="I33" i="7"/>
  <c r="V32" i="7"/>
  <c r="P32" i="7"/>
  <c r="I32" i="7"/>
  <c r="V31" i="7"/>
  <c r="P31" i="7"/>
  <c r="I31" i="7"/>
  <c r="V30" i="7"/>
  <c r="P30" i="7"/>
  <c r="I30" i="7"/>
  <c r="V29" i="7"/>
  <c r="P29" i="7"/>
  <c r="I29" i="7"/>
  <c r="V28" i="7"/>
  <c r="P28" i="7"/>
  <c r="I28" i="7"/>
  <c r="V27" i="7"/>
  <c r="P27" i="7"/>
  <c r="I27" i="7"/>
  <c r="V26" i="7"/>
  <c r="P26" i="7"/>
  <c r="I26" i="7"/>
  <c r="V25" i="7"/>
  <c r="P25" i="7"/>
  <c r="I25" i="7"/>
  <c r="V24" i="7"/>
  <c r="P24" i="7"/>
  <c r="I24" i="7"/>
  <c r="V23" i="7"/>
  <c r="P23" i="7"/>
  <c r="I23" i="7"/>
  <c r="V22" i="7"/>
  <c r="P22" i="7"/>
  <c r="I22" i="7"/>
  <c r="V21" i="7"/>
  <c r="P21" i="7"/>
  <c r="I21" i="7"/>
  <c r="V20" i="7"/>
  <c r="P20" i="7"/>
  <c r="I20" i="7"/>
  <c r="P19" i="7"/>
  <c r="L19" i="7"/>
  <c r="V19" i="7" s="1"/>
  <c r="I19" i="7"/>
  <c r="P18" i="7"/>
  <c r="L18" i="7"/>
  <c r="V18" i="7" s="1"/>
  <c r="I18" i="7"/>
  <c r="P17" i="7"/>
  <c r="L17" i="7"/>
  <c r="V17" i="7" s="1"/>
  <c r="I17" i="7"/>
  <c r="P16" i="7"/>
  <c r="I16" i="7"/>
  <c r="P15" i="7"/>
  <c r="I15" i="7"/>
  <c r="P14" i="7"/>
  <c r="V11" i="7"/>
  <c r="I10" i="7"/>
  <c r="V10" i="7" s="1"/>
  <c r="I9" i="7"/>
  <c r="V9" i="7" s="1"/>
  <c r="V8" i="7"/>
  <c r="I8" i="7"/>
  <c r="I7" i="7"/>
  <c r="V7" i="7" s="1"/>
  <c r="V6" i="7"/>
  <c r="I6" i="7"/>
  <c r="I5" i="7"/>
  <c r="V5" i="7" s="1"/>
  <c r="V4" i="7"/>
  <c r="I4" i="7"/>
  <c r="I3" i="7"/>
  <c r="V3" i="7" s="1"/>
  <c r="V2" i="7"/>
  <c r="I2" i="7"/>
  <c r="C2" i="7"/>
  <c r="C3" i="7" s="1"/>
  <c r="L19" i="2"/>
  <c r="I14" i="2"/>
  <c r="V14" i="2" s="1"/>
  <c r="I15" i="2"/>
  <c r="P14" i="2"/>
  <c r="F3" i="2"/>
  <c r="F2" i="2"/>
  <c r="P59" i="2"/>
  <c r="V59" i="2" s="1"/>
  <c r="I59" i="2"/>
  <c r="P58" i="2"/>
  <c r="V58" i="2" s="1"/>
  <c r="I58" i="2"/>
  <c r="P57" i="2"/>
  <c r="V57" i="2" s="1"/>
  <c r="I57" i="2"/>
  <c r="P56" i="2"/>
  <c r="V56" i="2" s="1"/>
  <c r="I56" i="2"/>
  <c r="P55" i="2"/>
  <c r="V55" i="2" s="1"/>
  <c r="I55" i="2"/>
  <c r="P54" i="2"/>
  <c r="V54" i="2" s="1"/>
  <c r="I54" i="2"/>
  <c r="P53" i="2"/>
  <c r="V53" i="2" s="1"/>
  <c r="I53" i="2"/>
  <c r="P52" i="2"/>
  <c r="V52" i="2" s="1"/>
  <c r="I52" i="2"/>
  <c r="P51" i="2"/>
  <c r="V51" i="2" s="1"/>
  <c r="I51" i="2"/>
  <c r="P50" i="2"/>
  <c r="V50" i="2" s="1"/>
  <c r="I50" i="2"/>
  <c r="P49" i="2"/>
  <c r="V49" i="2" s="1"/>
  <c r="I49" i="2"/>
  <c r="P48" i="2"/>
  <c r="V48" i="2" s="1"/>
  <c r="I48" i="2"/>
  <c r="P47" i="2"/>
  <c r="V47" i="2" s="1"/>
  <c r="I47" i="2"/>
  <c r="P46" i="2"/>
  <c r="V46" i="2" s="1"/>
  <c r="I46" i="2"/>
  <c r="P45" i="2"/>
  <c r="V45" i="2" s="1"/>
  <c r="I45" i="2"/>
  <c r="P44" i="2"/>
  <c r="V44" i="2" s="1"/>
  <c r="I44" i="2"/>
  <c r="P43" i="2"/>
  <c r="V43" i="2" s="1"/>
  <c r="I43" i="2"/>
  <c r="P42" i="2"/>
  <c r="V42" i="2" s="1"/>
  <c r="I42" i="2"/>
  <c r="P41" i="2"/>
  <c r="V41" i="2" s="1"/>
  <c r="I41" i="2"/>
  <c r="P40" i="2"/>
  <c r="V40" i="2" s="1"/>
  <c r="I40" i="2"/>
  <c r="P39" i="2"/>
  <c r="V39" i="2" s="1"/>
  <c r="I39" i="2"/>
  <c r="P38" i="2"/>
  <c r="V38" i="2" s="1"/>
  <c r="I38" i="2"/>
  <c r="P37" i="2"/>
  <c r="V37" i="2" s="1"/>
  <c r="I37" i="2"/>
  <c r="P36" i="2"/>
  <c r="V36" i="2" s="1"/>
  <c r="I36" i="2"/>
  <c r="P35" i="2"/>
  <c r="V35" i="2" s="1"/>
  <c r="I35" i="2"/>
  <c r="P34" i="2"/>
  <c r="V34" i="2" s="1"/>
  <c r="I34" i="2"/>
  <c r="P33" i="2"/>
  <c r="V33" i="2" s="1"/>
  <c r="I33" i="2"/>
  <c r="P32" i="2"/>
  <c r="V32" i="2" s="1"/>
  <c r="I32" i="2"/>
  <c r="P31" i="2"/>
  <c r="V31" i="2" s="1"/>
  <c r="I31" i="2"/>
  <c r="P30" i="2"/>
  <c r="V30" i="2" s="1"/>
  <c r="I30" i="2"/>
  <c r="P29" i="2"/>
  <c r="V29" i="2" s="1"/>
  <c r="I29" i="2"/>
  <c r="P28" i="2"/>
  <c r="V28" i="2" s="1"/>
  <c r="I28" i="2"/>
  <c r="P27" i="2"/>
  <c r="V27" i="2" s="1"/>
  <c r="I27" i="2"/>
  <c r="P26" i="2"/>
  <c r="V26" i="2" s="1"/>
  <c r="I26" i="2"/>
  <c r="P25" i="2"/>
  <c r="V25" i="2" s="1"/>
  <c r="I25" i="2"/>
  <c r="P24" i="2"/>
  <c r="V24" i="2" s="1"/>
  <c r="I24" i="2"/>
  <c r="P23" i="2"/>
  <c r="V23" i="2" s="1"/>
  <c r="I23" i="2"/>
  <c r="P22" i="2"/>
  <c r="V22" i="2" s="1"/>
  <c r="I22" i="2"/>
  <c r="P21" i="2"/>
  <c r="V21" i="2" s="1"/>
  <c r="I21" i="2"/>
  <c r="P20" i="2"/>
  <c r="V20" i="2" s="1"/>
  <c r="I20" i="2"/>
  <c r="P19" i="2"/>
  <c r="V19" i="2" s="1"/>
  <c r="I19" i="2"/>
  <c r="P18" i="2"/>
  <c r="V18" i="2" s="1"/>
  <c r="L18" i="2"/>
  <c r="I18" i="2"/>
  <c r="P17" i="2"/>
  <c r="V17" i="2" s="1"/>
  <c r="L17" i="2"/>
  <c r="I17" i="2"/>
  <c r="P16" i="2"/>
  <c r="I16" i="2"/>
  <c r="P15" i="2"/>
  <c r="V13" i="2"/>
  <c r="I13" i="2"/>
  <c r="V12" i="2"/>
  <c r="I12" i="2"/>
  <c r="V11" i="2"/>
  <c r="I11" i="2"/>
  <c r="V10" i="2"/>
  <c r="I10" i="2"/>
  <c r="V9" i="2"/>
  <c r="I9" i="2"/>
  <c r="V8" i="2"/>
  <c r="I8" i="2"/>
  <c r="V7" i="2"/>
  <c r="I7" i="2"/>
  <c r="V6" i="2"/>
  <c r="I6" i="2"/>
  <c r="V5" i="2"/>
  <c r="I5" i="2"/>
  <c r="V4" i="2"/>
  <c r="I4" i="2"/>
  <c r="C4" i="2"/>
  <c r="E4" i="2" s="1"/>
  <c r="V3" i="2"/>
  <c r="I3" i="2"/>
  <c r="E3" i="2"/>
  <c r="C3" i="2"/>
  <c r="V2" i="2"/>
  <c r="I2" i="2"/>
  <c r="E2" i="2"/>
  <c r="C2" i="2"/>
  <c r="C4" i="7" l="1"/>
  <c r="E4" i="7" s="1"/>
  <c r="F3" i="7"/>
  <c r="F2" i="7"/>
  <c r="F4" i="2"/>
  <c r="C5" i="2"/>
  <c r="C5" i="7" l="1"/>
  <c r="E5" i="7" s="1"/>
  <c r="F4" i="7"/>
  <c r="E5" i="2"/>
  <c r="F5" i="2" s="1"/>
  <c r="C6" i="2"/>
  <c r="C6" i="7" l="1"/>
  <c r="E6" i="7" s="1"/>
  <c r="F5" i="7"/>
  <c r="E6" i="2"/>
  <c r="F6" i="2" s="1"/>
  <c r="C7" i="2"/>
  <c r="C7" i="7" l="1"/>
  <c r="E7" i="7" s="1"/>
  <c r="F6" i="7"/>
  <c r="E7" i="2"/>
  <c r="F7" i="2" s="1"/>
  <c r="C8" i="2"/>
  <c r="C8" i="7" l="1"/>
  <c r="E8" i="7" s="1"/>
  <c r="F7" i="7"/>
  <c r="E8" i="2"/>
  <c r="F8" i="2" s="1"/>
  <c r="C9" i="2"/>
  <c r="C9" i="7" l="1"/>
  <c r="E9" i="7" s="1"/>
  <c r="F8" i="7"/>
  <c r="E9" i="2"/>
  <c r="F9" i="2" s="1"/>
  <c r="C10" i="2"/>
  <c r="C10" i="7" l="1"/>
  <c r="E10" i="7" s="1"/>
  <c r="F9" i="7"/>
  <c r="E10" i="2"/>
  <c r="F10" i="2" s="1"/>
  <c r="C11" i="2"/>
  <c r="C11" i="7" l="1"/>
  <c r="E11" i="7" s="1"/>
  <c r="F10" i="7"/>
  <c r="E11" i="2"/>
  <c r="F11" i="2" s="1"/>
  <c r="C12" i="2"/>
  <c r="C12" i="7" l="1"/>
  <c r="E12" i="7" s="1"/>
  <c r="F11" i="7"/>
  <c r="E12" i="2"/>
  <c r="F12" i="2" s="1"/>
  <c r="C13" i="2"/>
  <c r="C13" i="7" l="1"/>
  <c r="E13" i="7" s="1"/>
  <c r="F12" i="7"/>
  <c r="E13" i="2"/>
  <c r="F13" i="2" s="1"/>
  <c r="C14" i="2"/>
  <c r="C14" i="7" l="1"/>
  <c r="E14" i="7" s="1"/>
  <c r="F13" i="7"/>
  <c r="C15" i="2"/>
  <c r="E14" i="2"/>
  <c r="F14" i="2" s="1"/>
  <c r="C15" i="7" l="1"/>
  <c r="E15" i="7" s="1"/>
  <c r="F14" i="7"/>
  <c r="C16" i="2"/>
  <c r="E15" i="2"/>
  <c r="F15" i="2" s="1"/>
  <c r="C16" i="7" l="1"/>
  <c r="E16" i="7" s="1"/>
  <c r="F15" i="7"/>
  <c r="E16" i="2"/>
  <c r="F16" i="2" s="1"/>
  <c r="C17" i="2"/>
  <c r="C17" i="7" l="1"/>
  <c r="E17" i="7" s="1"/>
  <c r="F16" i="7"/>
  <c r="C18" i="2"/>
  <c r="E17" i="2"/>
  <c r="F17" i="2" s="1"/>
  <c r="C18" i="7" l="1"/>
  <c r="E18" i="7" s="1"/>
  <c r="F17" i="7"/>
  <c r="E18" i="2"/>
  <c r="F18" i="2" s="1"/>
  <c r="C19" i="2"/>
  <c r="F18" i="7" l="1"/>
  <c r="C19" i="7"/>
  <c r="E19" i="7" s="1"/>
  <c r="C20" i="2"/>
  <c r="E19" i="2"/>
  <c r="F19" i="2" s="1"/>
  <c r="F19" i="7" l="1"/>
  <c r="C20" i="7"/>
  <c r="E20" i="7" s="1"/>
  <c r="C21" i="2"/>
  <c r="E20" i="2"/>
  <c r="F20" i="2" s="1"/>
  <c r="C21" i="7" l="1"/>
  <c r="E21" i="7" s="1"/>
  <c r="F20" i="7"/>
  <c r="C22" i="2"/>
  <c r="E21" i="2"/>
  <c r="F21" i="2" s="1"/>
  <c r="F21" i="7" l="1"/>
  <c r="C22" i="7"/>
  <c r="E22" i="7" s="1"/>
  <c r="C23" i="2"/>
  <c r="E22" i="2"/>
  <c r="F22" i="2" s="1"/>
  <c r="C23" i="7" l="1"/>
  <c r="E23" i="7" s="1"/>
  <c r="F22" i="7"/>
  <c r="C24" i="2"/>
  <c r="E23" i="2"/>
  <c r="F23" i="2" s="1"/>
  <c r="F23" i="7" l="1"/>
  <c r="C24" i="7"/>
  <c r="E24" i="7" s="1"/>
  <c r="C25" i="2"/>
  <c r="E24" i="2"/>
  <c r="F24" i="2" s="1"/>
  <c r="C25" i="7" l="1"/>
  <c r="E25" i="7" s="1"/>
  <c r="F24" i="7"/>
  <c r="C26" i="2"/>
  <c r="E25" i="2"/>
  <c r="F25" i="2" s="1"/>
  <c r="F25" i="7" l="1"/>
  <c r="C26" i="7"/>
  <c r="E26" i="7" s="1"/>
  <c r="C27" i="2"/>
  <c r="E26" i="2"/>
  <c r="F26" i="2" s="1"/>
  <c r="C27" i="7" l="1"/>
  <c r="E27" i="7" s="1"/>
  <c r="F26" i="7"/>
  <c r="E27" i="2"/>
  <c r="F27" i="2" s="1"/>
  <c r="C28" i="2"/>
  <c r="F27" i="7" l="1"/>
  <c r="C28" i="7"/>
  <c r="E28" i="7" s="1"/>
  <c r="C29" i="2"/>
  <c r="E29" i="2" s="1"/>
  <c r="E28" i="2"/>
  <c r="F28" i="2" s="1"/>
  <c r="C29" i="7" l="1"/>
  <c r="E29" i="7" s="1"/>
  <c r="F28" i="7"/>
  <c r="C30" i="2"/>
  <c r="E30" i="2" s="1"/>
  <c r="F29" i="2"/>
  <c r="F29" i="7" l="1"/>
  <c r="C30" i="7"/>
  <c r="E30" i="7" s="1"/>
  <c r="F30" i="2"/>
  <c r="C31" i="2"/>
  <c r="E31" i="2" s="1"/>
  <c r="C31" i="7" l="1"/>
  <c r="E31" i="7" s="1"/>
  <c r="F30" i="7"/>
  <c r="C32" i="2"/>
  <c r="E32" i="2" s="1"/>
  <c r="F31" i="2"/>
  <c r="F31" i="7" l="1"/>
  <c r="C32" i="7"/>
  <c r="E32" i="7" s="1"/>
  <c r="C33" i="2"/>
  <c r="E33" i="2" s="1"/>
  <c r="F32" i="2"/>
  <c r="C33" i="7" l="1"/>
  <c r="E33" i="7" s="1"/>
  <c r="F32" i="7"/>
  <c r="C34" i="2"/>
  <c r="E34" i="2" s="1"/>
  <c r="F33" i="2"/>
  <c r="F33" i="7" l="1"/>
  <c r="C34" i="7"/>
  <c r="E34" i="7" s="1"/>
  <c r="C35" i="2"/>
  <c r="F34" i="2"/>
  <c r="C35" i="7" l="1"/>
  <c r="E35" i="7" s="1"/>
  <c r="F34" i="7"/>
  <c r="E35" i="2"/>
  <c r="F35" i="2" s="1"/>
  <c r="C36" i="2"/>
  <c r="E36" i="2" s="1"/>
  <c r="F36" i="2" s="1"/>
  <c r="F35" i="7" l="1"/>
  <c r="C36" i="7"/>
  <c r="E36" i="7" s="1"/>
  <c r="C37" i="2"/>
  <c r="E37" i="2" s="1"/>
  <c r="F37" i="2" s="1"/>
  <c r="C37" i="7" l="1"/>
  <c r="E37" i="7" s="1"/>
  <c r="F36" i="7"/>
  <c r="C38" i="2"/>
  <c r="E38" i="2" s="1"/>
  <c r="F38" i="2" s="1"/>
  <c r="F37" i="7" l="1"/>
  <c r="C38" i="7"/>
  <c r="E38" i="7" s="1"/>
  <c r="C39" i="2"/>
  <c r="E39" i="2" s="1"/>
  <c r="F39" i="2" s="1"/>
  <c r="C39" i="7" l="1"/>
  <c r="E39" i="7" s="1"/>
  <c r="F38" i="7"/>
  <c r="C40" i="2"/>
  <c r="E40" i="2" s="1"/>
  <c r="F40" i="2" s="1"/>
  <c r="F39" i="7" l="1"/>
  <c r="C40" i="7"/>
  <c r="E40" i="7" s="1"/>
  <c r="C41" i="2"/>
  <c r="E41" i="2" s="1"/>
  <c r="F41" i="2" s="1"/>
  <c r="C41" i="7" l="1"/>
  <c r="E41" i="7" s="1"/>
  <c r="F40" i="7"/>
  <c r="C42" i="2"/>
  <c r="E42" i="2" s="1"/>
  <c r="F42" i="2" s="1"/>
  <c r="F41" i="7" l="1"/>
  <c r="C42" i="7"/>
  <c r="E42" i="7" s="1"/>
  <c r="C43" i="2"/>
  <c r="E43" i="2" s="1"/>
  <c r="F43" i="2" s="1"/>
  <c r="C43" i="7" l="1"/>
  <c r="E43" i="7" s="1"/>
  <c r="F42" i="7"/>
  <c r="C44" i="2"/>
  <c r="C45" i="2" s="1"/>
  <c r="E45" i="2" s="1"/>
  <c r="F43" i="7" l="1"/>
  <c r="C44" i="7"/>
  <c r="E44" i="7" s="1"/>
  <c r="E44" i="2"/>
  <c r="F44" i="2" s="1"/>
  <c r="C46" i="2"/>
  <c r="E46" i="2" s="1"/>
  <c r="F45" i="2"/>
  <c r="C45" i="7" l="1"/>
  <c r="E45" i="7" s="1"/>
  <c r="F44" i="7"/>
  <c r="F46" i="2"/>
  <c r="C47" i="2"/>
  <c r="E47" i="2" s="1"/>
  <c r="F45" i="7" l="1"/>
  <c r="C46" i="7"/>
  <c r="E46" i="7" s="1"/>
  <c r="C48" i="2"/>
  <c r="E48" i="2" s="1"/>
  <c r="F47" i="2"/>
  <c r="C47" i="7" l="1"/>
  <c r="E47" i="7" s="1"/>
  <c r="F46" i="7"/>
  <c r="C49" i="2"/>
  <c r="E49" i="2" s="1"/>
  <c r="F48" i="2"/>
  <c r="F47" i="7" l="1"/>
  <c r="C48" i="7"/>
  <c r="F49" i="2"/>
  <c r="C50" i="2"/>
  <c r="E50" i="2" s="1"/>
  <c r="E48" i="7" l="1"/>
  <c r="F48" i="7" s="1"/>
  <c r="C49" i="7"/>
  <c r="E49" i="7" s="1"/>
  <c r="F50" i="2"/>
  <c r="C51" i="2"/>
  <c r="E51" i="2" s="1"/>
  <c r="F49" i="7" l="1"/>
  <c r="C50" i="7"/>
  <c r="E50" i="7" s="1"/>
  <c r="C52" i="2"/>
  <c r="E52" i="2" s="1"/>
  <c r="F51" i="2"/>
  <c r="C51" i="7" l="1"/>
  <c r="E51" i="7" s="1"/>
  <c r="F50" i="7"/>
  <c r="C53" i="2"/>
  <c r="E53" i="2" s="1"/>
  <c r="F52" i="2"/>
  <c r="F51" i="7" l="1"/>
  <c r="C52" i="7"/>
  <c r="E52" i="7" s="1"/>
  <c r="C54" i="2"/>
  <c r="E54" i="2" s="1"/>
  <c r="F53" i="2"/>
  <c r="C53" i="7" l="1"/>
  <c r="E53" i="7" s="1"/>
  <c r="F52" i="7"/>
  <c r="C55" i="2"/>
  <c r="E55" i="2" s="1"/>
  <c r="F54" i="2"/>
  <c r="F53" i="7" l="1"/>
  <c r="C54" i="7"/>
  <c r="E54" i="7" s="1"/>
  <c r="C56" i="2"/>
  <c r="E56" i="2" s="1"/>
  <c r="F55" i="2"/>
  <c r="C55" i="7" l="1"/>
  <c r="E55" i="7" s="1"/>
  <c r="F54" i="7"/>
  <c r="C57" i="2"/>
  <c r="E57" i="2" s="1"/>
  <c r="F56" i="2"/>
  <c r="F55" i="7" l="1"/>
  <c r="C56" i="7"/>
  <c r="E56" i="7" s="1"/>
  <c r="C58" i="2"/>
  <c r="E58" i="2" s="1"/>
  <c r="F57" i="2"/>
  <c r="C57" i="7" l="1"/>
  <c r="E57" i="7" s="1"/>
  <c r="F56" i="7"/>
  <c r="F58" i="2"/>
  <c r="C59" i="2"/>
  <c r="F57" i="7" l="1"/>
  <c r="C58" i="7"/>
  <c r="E58" i="7" s="1"/>
  <c r="E59" i="2"/>
  <c r="F59" i="2" s="1"/>
  <c r="C59" i="7" l="1"/>
  <c r="F58" i="7"/>
  <c r="E59" i="7" l="1"/>
  <c r="F59" i="7" s="1"/>
</calcChain>
</file>

<file path=xl/sharedStrings.xml><?xml version="1.0" encoding="utf-8"?>
<sst xmlns="http://schemas.openxmlformats.org/spreadsheetml/2006/main" count="460" uniqueCount="168">
  <si>
    <t>年齢</t>
  </si>
  <si>
    <t>資産（万円）</t>
  </si>
  <si>
    <t>式</t>
  </si>
  <si>
    <t>備考</t>
  </si>
  <si>
    <t>(500+120)×1.07</t>
  </si>
  <si>
    <t>元手500／積立</t>
  </si>
  <si>
    <t>(663+120+200)×1.07</t>
  </si>
  <si>
    <t>積立＋元手200</t>
  </si>
  <si>
    <t>(1052+120+100)×1.07</t>
  </si>
  <si>
    <t>積立＋元手100</t>
  </si>
  <si>
    <t>(1362+120)×1.07</t>
  </si>
  <si>
    <t>積立</t>
  </si>
  <si>
    <t>(1599+120)×1.07</t>
  </si>
  <si>
    <t>同上</t>
  </si>
  <si>
    <t>(1850+120)×1.07</t>
  </si>
  <si>
    <t>(2118+120)×1.07</t>
  </si>
  <si>
    <t>(2405+120)×1.07</t>
  </si>
  <si>
    <t>(2713+120)×1.07</t>
  </si>
  <si>
    <t>(3046+120)×1.07</t>
  </si>
  <si>
    <t>(3406+120)×1.07</t>
  </si>
  <si>
    <t>(3798+120)×1.07</t>
  </si>
  <si>
    <t>(4226+120+500)×1.07</t>
  </si>
  <si>
    <t>退職金500</t>
  </si>
  <si>
    <t>(5185−384)×1.07</t>
  </si>
  <si>
    <t>セミリタイア</t>
  </si>
  <si>
    <t>(5137−384)×1.07</t>
  </si>
  <si>
    <t>(5086−384)×1.07</t>
  </si>
  <si>
    <t>(5031−384)×1.07</t>
  </si>
  <si>
    <t>(4972−384)×1.07</t>
  </si>
  <si>
    <t>(4909−564)×1.07</t>
  </si>
  <si>
    <t>資産切り崩し</t>
  </si>
  <si>
    <t>(4649−564)×1.07</t>
  </si>
  <si>
    <t>(4371−564)×1.07</t>
  </si>
  <si>
    <t>(4073−564)×1.07</t>
  </si>
  <si>
    <t>(3755−156−900)×1.07</t>
  </si>
  <si>
    <t>生活費40万／住宅ローン完済</t>
  </si>
  <si>
    <t>(2888−156)×1.07</t>
  </si>
  <si>
    <t>生活費40万</t>
  </si>
  <si>
    <t>(2923−156)×1.07</t>
  </si>
  <si>
    <t>(2961−156)×1.07</t>
  </si>
  <si>
    <t>(3001−156)×1.07</t>
  </si>
  <si>
    <t>(3044−156)×1.07</t>
  </si>
  <si>
    <t>(3090−156)×1.07</t>
  </si>
  <si>
    <t>(3138−156)×1.07</t>
  </si>
  <si>
    <t>(3189−156)×1.07</t>
  </si>
  <si>
    <t>(3248−156)×1.07</t>
  </si>
  <si>
    <t>(3310−156)×1.07</t>
  </si>
  <si>
    <t>老人ホーム想定</t>
  </si>
  <si>
    <t>(3376−156)×1.07</t>
  </si>
  <si>
    <t>(3446−156)×1.07</t>
  </si>
  <si>
    <t>(3520−156)×1.07</t>
  </si>
  <si>
    <t>(3599−156)×1.07</t>
  </si>
  <si>
    <t>(3682−156)×1.07</t>
  </si>
  <si>
    <t>(3770−156)×1.07</t>
  </si>
  <si>
    <t>(3863−156)×1.07</t>
  </si>
  <si>
    <t>(3961−156)×1.07</t>
  </si>
  <si>
    <t>(4065−156)×1.07</t>
  </si>
  <si>
    <t>(4174−156)×1.07</t>
  </si>
  <si>
    <t>(4290−156)×1.07</t>
  </si>
  <si>
    <t>(4413−156)×1.07</t>
  </si>
  <si>
    <t>(4543−156)×1.07</t>
  </si>
  <si>
    <t>(4680−156)×1.07</t>
  </si>
  <si>
    <t>(4825−156)×1.07</t>
  </si>
  <si>
    <t>(4978−156)×1.07</t>
  </si>
  <si>
    <t>(5139−156)×1.07</t>
  </si>
  <si>
    <t>(5310−156)×1.07</t>
  </si>
  <si>
    <t>(5490−156)×1.07</t>
  </si>
  <si>
    <t>(5680−156)×1.07</t>
  </si>
  <si>
    <t>(5881−156)×1.07</t>
  </si>
  <si>
    <t>(6093−156)×1.07</t>
  </si>
  <si>
    <t>(6316−156)×1.07</t>
  </si>
  <si>
    <t>(6552−156)×1.07</t>
  </si>
  <si>
    <t>(6801−156)×1.07</t>
  </si>
  <si>
    <t>元手</t>
    <rPh sb="0" eb="2">
      <t>モトデ</t>
    </rPh>
    <phoneticPr fontId="1"/>
  </si>
  <si>
    <t>積立額</t>
    <rPh sb="0" eb="3">
      <t>ツミタテガク</t>
    </rPh>
    <phoneticPr fontId="1"/>
  </si>
  <si>
    <t>その他</t>
    <rPh sb="2" eb="3">
      <t>タ</t>
    </rPh>
    <phoneticPr fontId="1"/>
  </si>
  <si>
    <t>備考</t>
    <rPh sb="0" eb="2">
      <t>ビコウ</t>
    </rPh>
    <phoneticPr fontId="1"/>
  </si>
  <si>
    <t>資産（万円）元</t>
    <rPh sb="6" eb="7">
      <t>モト</t>
    </rPh>
    <phoneticPr fontId="1"/>
  </si>
  <si>
    <t>住宅ローン</t>
    <rPh sb="0" eb="2">
      <t>ジュウタク</t>
    </rPh>
    <phoneticPr fontId="1"/>
  </si>
  <si>
    <t>老人ホーム入居費用</t>
    <rPh sb="0" eb="2">
      <t>ロウジン</t>
    </rPh>
    <rPh sb="5" eb="7">
      <t>ニュウキョ</t>
    </rPh>
    <rPh sb="7" eb="9">
      <t>ヒヨウ</t>
    </rPh>
    <phoneticPr fontId="1"/>
  </si>
  <si>
    <t>積立額（年間）</t>
    <rPh sb="0" eb="3">
      <t>ツミタテガク</t>
    </rPh>
    <rPh sb="4" eb="6">
      <t>ネンカン</t>
    </rPh>
    <phoneticPr fontId="1"/>
  </si>
  <si>
    <t>年利7％</t>
    <rPh sb="0" eb="2">
      <t>ネンリ</t>
    </rPh>
    <phoneticPr fontId="1"/>
  </si>
  <si>
    <t>バイト代（年間）</t>
    <rPh sb="3" eb="4">
      <t>ダイ</t>
    </rPh>
    <rPh sb="5" eb="7">
      <t>ネンカン</t>
    </rPh>
    <phoneticPr fontId="1"/>
  </si>
  <si>
    <t>年金（月27万）</t>
    <rPh sb="0" eb="2">
      <t>ネンキン</t>
    </rPh>
    <rPh sb="3" eb="4">
      <t>ツキ</t>
    </rPh>
    <rPh sb="6" eb="7">
      <t>マン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</si>
  <si>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</si>
  <si>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</si>
  <si>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</si>
  <si>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</si>
  <si>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</si>
  <si>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</si>
  <si>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</si>
  <si>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</si>
  <si>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</si>
  <si>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</si>
  <si>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</si>
  <si>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</si>
  <si>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</si>
  <si>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</si>
  <si>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</si>
  <si>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</si>
  <si>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</si>
  <si>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</si>
  <si>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</si>
  <si>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</si>
  <si>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</si>
  <si>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</si>
  <si>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</si>
  <si>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</si>
  <si>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</si>
  <si>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</si>
  <si>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</si>
  <si>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</si>
  <si>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</si>
  <si>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</si>
  <si>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</si>
  <si>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</si>
  <si>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</si>
  <si>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</si>
  <si>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</si>
  <si>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</si>
  <si>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</si>
  <si>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</si>
  <si>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</si>
  <si>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</si>
  <si>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</si>
  <si>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</si>
  <si>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</si>
  <si>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</si>
  <si>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</si>
  <si>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</si>
  <si>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</si>
  <si>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</si>
  <si>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</si>
  <si>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</si>
  <si>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</si>
  <si>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</si>
  <si>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</si>
  <si>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</si>
  <si>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</si>
  <si>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</si>
  <si>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</si>
  <si>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100歳</t>
    <rPh sb="3" eb="4">
      <t>サイ</t>
    </rPh>
    <phoneticPr fontId="1"/>
  </si>
  <si>
    <t>年金開始　</t>
    <rPh sb="0" eb="2">
      <t>ネンキン</t>
    </rPh>
    <rPh sb="2" eb="4">
      <t>カイシ</t>
    </rPh>
    <phoneticPr fontId="1"/>
  </si>
  <si>
    <t>生活費（年間）</t>
    <rPh sb="0" eb="3">
      <t>セイカツヒ</t>
    </rPh>
    <rPh sb="4" eb="6">
      <t>ネンカン</t>
    </rPh>
    <phoneticPr fontId="1"/>
  </si>
  <si>
    <t>老人ホーム月額料（30万円）※生活費に込み</t>
    <rPh sb="0" eb="2">
      <t>ロウジン</t>
    </rPh>
    <rPh sb="5" eb="8">
      <t>ゲツガクリョウ</t>
    </rPh>
    <rPh sb="11" eb="13">
      <t>マンエン</t>
    </rPh>
    <rPh sb="15" eb="18">
      <t>セイカツヒ</t>
    </rPh>
    <rPh sb="19" eb="20">
      <t>コ</t>
    </rPh>
    <phoneticPr fontId="1"/>
  </si>
  <si>
    <t>福利</t>
    <rPh sb="0" eb="2">
      <t>フクリ</t>
    </rPh>
    <phoneticPr fontId="1"/>
  </si>
  <si>
    <t>収支－福利</t>
    <rPh sb="0" eb="2">
      <t>シュウシ</t>
    </rPh>
    <rPh sb="3" eb="5">
      <t>フクリ</t>
    </rPh>
    <phoneticPr fontId="1"/>
  </si>
  <si>
    <t>元手：500万円</t>
  </si>
  <si>
    <t>44歳で元手追加：200万円</t>
  </si>
  <si>
    <t>45歳で元手追加：100万円</t>
  </si>
  <si>
    <t>43〜55歳：積立10万円／月</t>
  </si>
  <si>
    <t>55歳：退職金500万円追加</t>
  </si>
  <si>
    <t>生活費：55〜65歳 47万円／月、66歳以降 40万円／月</t>
  </si>
  <si>
    <t>56〜60歳：セミリタイアで月15万円稼ぐ、差額は資産から</t>
  </si>
  <si>
    <t>61〜65歳：資産から切り崩しのみ</t>
  </si>
  <si>
    <t>65歳：住宅ローン残900万円完済</t>
  </si>
  <si>
    <t>75歳以降：老人ホーム費用</t>
  </si>
  <si>
    <t>運用利率：年利7％</t>
  </si>
  <si>
    <t>年ごとに計算、端数四捨五入</t>
  </si>
  <si>
    <t>積立終了　退職金500　年末退職</t>
    <rPh sb="0" eb="2">
      <t>ツミタテ</t>
    </rPh>
    <rPh sb="2" eb="4">
      <t>シュウリョウ</t>
    </rPh>
    <rPh sb="12" eb="14">
      <t>ネンマツ</t>
    </rPh>
    <rPh sb="14" eb="16">
      <t>タイショク</t>
    </rPh>
    <phoneticPr fontId="1"/>
  </si>
  <si>
    <t>失業手当　高額税金保険※別参照</t>
    <rPh sb="0" eb="4">
      <t>シツギョウテアテ</t>
    </rPh>
    <rPh sb="5" eb="7">
      <t>コウガク</t>
    </rPh>
    <rPh sb="7" eb="11">
      <t>ゼイキンホケン</t>
    </rPh>
    <rPh sb="12" eb="13">
      <t>ベツ</t>
    </rPh>
    <rPh sb="13" eb="15">
      <t>サンショウ</t>
    </rPh>
    <phoneticPr fontId="1"/>
  </si>
  <si>
    <t>生活費４０＋住宅ローン7+の保険税金6</t>
    <rPh sb="0" eb="3">
      <t>セイカツヒ</t>
    </rPh>
    <rPh sb="6" eb="8">
      <t>ジュウタク</t>
    </rPh>
    <rPh sb="14" eb="16">
      <t>ホケン</t>
    </rPh>
    <rPh sb="16" eb="18">
      <t>ゼイキン</t>
    </rPh>
    <phoneticPr fontId="1"/>
  </si>
  <si>
    <t>老人ホーム生活費40</t>
    <rPh sb="5" eb="8">
      <t>セイカツヒ</t>
    </rPh>
    <phoneticPr fontId="1"/>
  </si>
  <si>
    <t>バイト代５６－５９歳</t>
    <rPh sb="3" eb="4">
      <t>ダイ</t>
    </rPh>
    <rPh sb="9" eb="10">
      <t>サイ</t>
    </rPh>
    <phoneticPr fontId="1"/>
  </si>
  <si>
    <t>15*6</t>
    <phoneticPr fontId="1"/>
  </si>
  <si>
    <t>15*12</t>
    <phoneticPr fontId="1"/>
  </si>
  <si>
    <t>住宅ローン完済　ここから生活費７万下がる40+税金等6</t>
    <rPh sb="0" eb="2">
      <t>ジュウタク</t>
    </rPh>
    <rPh sb="5" eb="7">
      <t>カンサイ</t>
    </rPh>
    <rPh sb="12" eb="15">
      <t>セイカツヒ</t>
    </rPh>
    <rPh sb="16" eb="17">
      <t>マン</t>
    </rPh>
    <rPh sb="17" eb="18">
      <t>サ</t>
    </rPh>
    <rPh sb="23" eb="25">
      <t>ゼイキン</t>
    </rPh>
    <rPh sb="25" eb="26">
      <t>トウ</t>
    </rPh>
    <phoneticPr fontId="1"/>
  </si>
  <si>
    <t>年金開始　退職金500</t>
    <rPh sb="0" eb="2">
      <t>ネンキン</t>
    </rPh>
    <rPh sb="2" eb="4">
      <t>カイシ</t>
    </rPh>
    <rPh sb="5" eb="8">
      <t>タイショクキン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</si>
</sst>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242424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5958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176" fontId="0" fillId="3" borderId="0" xfId="0" applyNumberFormat="1" applyFill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0" fillId="4" borderId="0" xfId="0" applyNumberFormat="1" applyFill="1" applyAlignment="1">
      <alignment horizontal="center" vertical="center" wrapText="1"/>
    </xf>
    <xf numFmtId="0" fontId="2" fillId="0" borderId="0" xfId="0" applyFont="1"/>
    <xf numFmtId="176" fontId="0" fillId="5" borderId="0" xfId="0" applyNumberForma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5958B"/>
      <color rgb="FFEA2A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'資産推移7％'!$C$1</c:f>
              <c:strCache>
                <c:ptCount val="1"/>
                <c:pt idx="0">
                  <c:v>資産（万円）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'資産推移7％'!$A$2:$A$59</c:f>
              <c:strCache>
                <c:ptCount val="58"/>
                <c:pt idx="0">
                  <c:v>43歳</c:v>
                </c:pt>
                <c:pt idx="1">
                  <c:v>44歳</c:v>
                </c:pt>
                <c:pt idx="2">
                  <c:v>45歳</c:v>
                </c:pt>
                <c:pt idx="3">
                  <c:v>46歳</c:v>
                </c:pt>
                <c:pt idx="4">
                  <c:v>47歳</c:v>
                </c:pt>
                <c:pt idx="5">
                  <c:v>48歳</c:v>
                </c:pt>
                <c:pt idx="6">
                  <c:v>49歳</c:v>
                </c:pt>
                <c:pt idx="7">
                  <c:v>50歳</c:v>
                </c:pt>
                <c:pt idx="8">
                  <c:v>51歳</c:v>
                </c:pt>
                <c:pt idx="9">
                  <c:v>52歳</c:v>
                </c:pt>
                <c:pt idx="10">
                  <c:v>53歳</c:v>
                </c:pt>
                <c:pt idx="11">
                  <c:v>54歳</c:v>
                </c:pt>
                <c:pt idx="12">
                  <c:v>55歳</c:v>
                </c:pt>
                <c:pt idx="13">
                  <c:v>56歳</c:v>
                </c:pt>
                <c:pt idx="14">
                  <c:v>57歳</c:v>
                </c:pt>
                <c:pt idx="15">
                  <c:v>58歳</c:v>
                </c:pt>
                <c:pt idx="16">
                  <c:v>59歳</c:v>
                </c:pt>
                <c:pt idx="17">
                  <c:v>60歳</c:v>
                </c:pt>
                <c:pt idx="18">
                  <c:v>61歳</c:v>
                </c:pt>
                <c:pt idx="19">
                  <c:v>62歳</c:v>
                </c:pt>
                <c:pt idx="20">
                  <c:v>63歳</c:v>
                </c:pt>
                <c:pt idx="21">
                  <c:v>64歳</c:v>
                </c:pt>
                <c:pt idx="22">
                  <c:v>65歳</c:v>
                </c:pt>
                <c:pt idx="23">
                  <c:v>66歳</c:v>
                </c:pt>
                <c:pt idx="24">
                  <c:v>67歳</c:v>
                </c:pt>
                <c:pt idx="25">
                  <c:v>68歳</c:v>
                </c:pt>
                <c:pt idx="26">
                  <c:v>69歳</c:v>
                </c:pt>
                <c:pt idx="27">
                  <c:v>70歳</c:v>
                </c:pt>
                <c:pt idx="28">
                  <c:v>71歳</c:v>
                </c:pt>
                <c:pt idx="29">
                  <c:v>72歳</c:v>
                </c:pt>
                <c:pt idx="30">
                  <c:v>73歳</c:v>
                </c:pt>
                <c:pt idx="31">
                  <c:v>74歳</c:v>
                </c:pt>
                <c:pt idx="32">
                  <c:v>75歳</c:v>
                </c:pt>
                <c:pt idx="33">
                  <c:v>76歳</c:v>
                </c:pt>
                <c:pt idx="34">
                  <c:v>77歳</c:v>
                </c:pt>
                <c:pt idx="35">
                  <c:v>78歳</c:v>
                </c:pt>
                <c:pt idx="36">
                  <c:v>79歳</c:v>
                </c:pt>
                <c:pt idx="37">
                  <c:v>80歳</c:v>
                </c:pt>
                <c:pt idx="38">
                  <c:v>81歳</c:v>
                </c:pt>
                <c:pt idx="39">
                  <c:v>82歳</c:v>
                </c:pt>
                <c:pt idx="40">
                  <c:v>83歳</c:v>
                </c:pt>
                <c:pt idx="41">
                  <c:v>84歳</c:v>
                </c:pt>
                <c:pt idx="42">
                  <c:v>85歳</c:v>
                </c:pt>
                <c:pt idx="43">
                  <c:v>86歳</c:v>
                </c:pt>
                <c:pt idx="44">
                  <c:v>87歳</c:v>
                </c:pt>
                <c:pt idx="45">
                  <c:v>88歳</c:v>
                </c:pt>
                <c:pt idx="46">
                  <c:v>89歳</c:v>
                </c:pt>
                <c:pt idx="47">
                  <c:v>90歳</c:v>
                </c:pt>
                <c:pt idx="48">
                  <c:v>91歳</c:v>
                </c:pt>
                <c:pt idx="49">
                  <c:v>92歳</c:v>
                </c:pt>
                <c:pt idx="50">
                  <c:v>93歳</c:v>
                </c:pt>
                <c:pt idx="51">
                  <c:v>94歳</c:v>
                </c:pt>
                <c:pt idx="52">
                  <c:v>95歳</c:v>
                </c:pt>
                <c:pt idx="53">
                  <c:v>96歳</c:v>
                </c:pt>
                <c:pt idx="54">
                  <c:v>97歳</c:v>
                </c:pt>
                <c:pt idx="55">
                  <c:v>98歳</c:v>
                </c:pt>
                <c:pt idx="56">
                  <c:v>99歳</c:v>
                </c:pt>
                <c:pt idx="57">
                  <c:v>100歳</c:v>
                </c:pt>
              </c:strCache>
            </c:strRef>
          </c:cat>
          <c:val>
            <c:numRef>
              <c:f>'資産推移7％'!$C$2:$C$59</c:f>
              <c:numCache>
                <c:formatCode>#,##0;[Red]#,##0</c:formatCode>
                <c:ptCount val="58"/>
                <c:pt idx="0">
                  <c:v>663.40000000000009</c:v>
                </c:pt>
                <c:pt idx="1">
                  <c:v>1052.2380000000001</c:v>
                </c:pt>
                <c:pt idx="2">
                  <c:v>1468.2946600000002</c:v>
                </c:pt>
                <c:pt idx="3">
                  <c:v>1699.4752862000003</c:v>
                </c:pt>
                <c:pt idx="4">
                  <c:v>1946.8385562340004</c:v>
                </c:pt>
                <c:pt idx="5">
                  <c:v>2211.5172551703804</c:v>
                </c:pt>
                <c:pt idx="6">
                  <c:v>2494.7234630323073</c:v>
                </c:pt>
                <c:pt idx="7">
                  <c:v>2797.7541054445692</c:v>
                </c:pt>
                <c:pt idx="8">
                  <c:v>3121.996892825689</c:v>
                </c:pt>
                <c:pt idx="9">
                  <c:v>3468.9366753234872</c:v>
                </c:pt>
                <c:pt idx="10">
                  <c:v>3840.1622425961314</c:v>
                </c:pt>
                <c:pt idx="11">
                  <c:v>4237.3735995778607</c:v>
                </c:pt>
                <c:pt idx="12">
                  <c:v>5197.3897515483113</c:v>
                </c:pt>
                <c:pt idx="13">
                  <c:v>5561.2070341566932</c:v>
                </c:pt>
                <c:pt idx="14">
                  <c:v>5950.491526547662</c:v>
                </c:pt>
                <c:pt idx="15">
                  <c:v>5879.1059334059992</c:v>
                </c:pt>
                <c:pt idx="16">
                  <c:v>5802.7233487444191</c:v>
                </c:pt>
                <c:pt idx="17">
                  <c:v>5528.3939831565285</c:v>
                </c:pt>
                <c:pt idx="18">
                  <c:v>5234.8615619774855</c:v>
                </c:pt>
                <c:pt idx="19">
                  <c:v>4920.7818713159095</c:v>
                </c:pt>
                <c:pt idx="20">
                  <c:v>4584.7166023080235</c:v>
                </c:pt>
                <c:pt idx="21">
                  <c:v>4225.1267644695854</c:v>
                </c:pt>
                <c:pt idx="22">
                  <c:v>4187.0456379824564</c:v>
                </c:pt>
                <c:pt idx="23">
                  <c:v>4146.2988326412287</c:v>
                </c:pt>
                <c:pt idx="24">
                  <c:v>4102.6997509261146</c:v>
                </c:pt>
                <c:pt idx="25">
                  <c:v>4056.0487334909431</c:v>
                </c:pt>
                <c:pt idx="26">
                  <c:v>4006.1321448353092</c:v>
                </c:pt>
                <c:pt idx="27">
                  <c:v>3022.0387520770746</c:v>
                </c:pt>
                <c:pt idx="28">
                  <c:v>2933.7406896809284</c:v>
                </c:pt>
                <c:pt idx="29">
                  <c:v>2841.0277241649751</c:v>
                </c:pt>
                <c:pt idx="30">
                  <c:v>2743.6791103732239</c:v>
                </c:pt>
                <c:pt idx="31">
                  <c:v>2641.4630658918854</c:v>
                </c:pt>
                <c:pt idx="32">
                  <c:v>2609.73621918648</c:v>
                </c:pt>
                <c:pt idx="33">
                  <c:v>2576.4230301458042</c:v>
                </c:pt>
                <c:pt idx="34">
                  <c:v>2541.4441816530943</c:v>
                </c:pt>
                <c:pt idx="35">
                  <c:v>2504.716390735749</c:v>
                </c:pt>
                <c:pt idx="36">
                  <c:v>2466.1522102725366</c:v>
                </c:pt>
                <c:pt idx="37">
                  <c:v>2425.6598207861634</c:v>
                </c:pt>
                <c:pt idx="38">
                  <c:v>2383.1428118254717</c:v>
                </c:pt>
                <c:pt idx="39">
                  <c:v>2338.4999524167451</c:v>
                </c:pt>
                <c:pt idx="40">
                  <c:v>2291.6249500375825</c:v>
                </c:pt>
                <c:pt idx="41">
                  <c:v>2242.4061975394616</c:v>
                </c:pt>
                <c:pt idx="42">
                  <c:v>2190.7265074164347</c:v>
                </c:pt>
                <c:pt idx="43">
                  <c:v>2136.4628327872565</c:v>
                </c:pt>
                <c:pt idx="44">
                  <c:v>2079.4859744266196</c:v>
                </c:pt>
                <c:pt idx="45">
                  <c:v>2019.6602731479506</c:v>
                </c:pt>
                <c:pt idx="46">
                  <c:v>1956.8432868053483</c:v>
                </c:pt>
                <c:pt idx="47">
                  <c:v>1890.8854511456157</c:v>
                </c:pt>
                <c:pt idx="48">
                  <c:v>1821.6297237028966</c:v>
                </c:pt>
                <c:pt idx="49">
                  <c:v>1748.9112098880416</c:v>
                </c:pt>
                <c:pt idx="50">
                  <c:v>1672.5567703824436</c:v>
                </c:pt>
                <c:pt idx="51">
                  <c:v>1592.3846089015658</c:v>
                </c:pt>
                <c:pt idx="52">
                  <c:v>1508.2038393466441</c:v>
                </c:pt>
                <c:pt idx="53">
                  <c:v>1419.8140313139763</c:v>
                </c:pt>
                <c:pt idx="54">
                  <c:v>1327.0047328796752</c:v>
                </c:pt>
                <c:pt idx="55">
                  <c:v>1229.5549695236591</c:v>
                </c:pt>
                <c:pt idx="56">
                  <c:v>1127.2327179998422</c:v>
                </c:pt>
                <c:pt idx="57">
                  <c:v>1019.7943538998343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A-4278-94AC-A94BF2B9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1569216"/>
        <c:axId val="1701575936"/>
        <c:axId val="0"/>
      </c:bar3DChart>
      <c:catAx>
        <c:axId val="17015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1575936"/>
        <c:crosses val="autoZero"/>
        <c:auto val="1"/>
        <c:lblAlgn val="ctr"/>
        <c:lblOffset val="100"/>
        <c:noMultiLvlLbl val="0"/>
      </c:catAx>
      <c:valAx>
        <c:axId val="170157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156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'資産推移10％'!$C$1</c:f>
              <c:strCache>
                <c:ptCount val="1"/>
                <c:pt idx="0">
                  <c:v>資産（万円）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'資産推移10％'!$A$2:$A$59</c:f>
              <c:strCache>
                <c:ptCount val="58"/>
                <c:pt idx="0">
                  <c:v>43歳</c:v>
                </c:pt>
                <c:pt idx="1">
                  <c:v>44歳</c:v>
                </c:pt>
                <c:pt idx="2">
                  <c:v>45歳</c:v>
                </c:pt>
                <c:pt idx="3">
                  <c:v>46歳</c:v>
                </c:pt>
                <c:pt idx="4">
                  <c:v>47歳</c:v>
                </c:pt>
                <c:pt idx="5">
                  <c:v>48歳</c:v>
                </c:pt>
                <c:pt idx="6">
                  <c:v>49歳</c:v>
                </c:pt>
                <c:pt idx="7">
                  <c:v>50歳</c:v>
                </c:pt>
                <c:pt idx="8">
                  <c:v>51歳</c:v>
                </c:pt>
                <c:pt idx="9">
                  <c:v>52歳</c:v>
                </c:pt>
                <c:pt idx="10">
                  <c:v>53歳</c:v>
                </c:pt>
                <c:pt idx="11">
                  <c:v>54歳</c:v>
                </c:pt>
                <c:pt idx="12">
                  <c:v>55歳</c:v>
                </c:pt>
                <c:pt idx="13">
                  <c:v>56歳</c:v>
                </c:pt>
                <c:pt idx="14">
                  <c:v>57歳</c:v>
                </c:pt>
                <c:pt idx="15">
                  <c:v>58歳</c:v>
                </c:pt>
                <c:pt idx="16">
                  <c:v>59歳</c:v>
                </c:pt>
                <c:pt idx="17">
                  <c:v>60歳</c:v>
                </c:pt>
                <c:pt idx="18">
                  <c:v>61歳</c:v>
                </c:pt>
                <c:pt idx="19">
                  <c:v>62歳</c:v>
                </c:pt>
                <c:pt idx="20">
                  <c:v>63歳</c:v>
                </c:pt>
                <c:pt idx="21">
                  <c:v>64歳</c:v>
                </c:pt>
                <c:pt idx="22">
                  <c:v>65歳</c:v>
                </c:pt>
                <c:pt idx="23">
                  <c:v>66歳</c:v>
                </c:pt>
                <c:pt idx="24">
                  <c:v>67歳</c:v>
                </c:pt>
                <c:pt idx="25">
                  <c:v>68歳</c:v>
                </c:pt>
                <c:pt idx="26">
                  <c:v>69歳</c:v>
                </c:pt>
                <c:pt idx="27">
                  <c:v>70歳</c:v>
                </c:pt>
                <c:pt idx="28">
                  <c:v>71歳</c:v>
                </c:pt>
                <c:pt idx="29">
                  <c:v>72歳</c:v>
                </c:pt>
                <c:pt idx="30">
                  <c:v>73歳</c:v>
                </c:pt>
                <c:pt idx="31">
                  <c:v>74歳</c:v>
                </c:pt>
                <c:pt idx="32">
                  <c:v>75歳</c:v>
                </c:pt>
                <c:pt idx="33">
                  <c:v>76歳</c:v>
                </c:pt>
                <c:pt idx="34">
                  <c:v>77歳</c:v>
                </c:pt>
                <c:pt idx="35">
                  <c:v>78歳</c:v>
                </c:pt>
                <c:pt idx="36">
                  <c:v>79歳</c:v>
                </c:pt>
                <c:pt idx="37">
                  <c:v>80歳</c:v>
                </c:pt>
                <c:pt idx="38">
                  <c:v>81歳</c:v>
                </c:pt>
                <c:pt idx="39">
                  <c:v>82歳</c:v>
                </c:pt>
                <c:pt idx="40">
                  <c:v>83歳</c:v>
                </c:pt>
                <c:pt idx="41">
                  <c:v>84歳</c:v>
                </c:pt>
                <c:pt idx="42">
                  <c:v>85歳</c:v>
                </c:pt>
                <c:pt idx="43">
                  <c:v>86歳</c:v>
                </c:pt>
                <c:pt idx="44">
                  <c:v>87歳</c:v>
                </c:pt>
                <c:pt idx="45">
                  <c:v>88歳</c:v>
                </c:pt>
                <c:pt idx="46">
                  <c:v>89歳</c:v>
                </c:pt>
                <c:pt idx="47">
                  <c:v>90歳</c:v>
                </c:pt>
                <c:pt idx="48">
                  <c:v>91歳</c:v>
                </c:pt>
                <c:pt idx="49">
                  <c:v>92歳</c:v>
                </c:pt>
                <c:pt idx="50">
                  <c:v>93歳</c:v>
                </c:pt>
                <c:pt idx="51">
                  <c:v>94歳</c:v>
                </c:pt>
                <c:pt idx="52">
                  <c:v>95歳</c:v>
                </c:pt>
                <c:pt idx="53">
                  <c:v>96歳</c:v>
                </c:pt>
                <c:pt idx="54">
                  <c:v>97歳</c:v>
                </c:pt>
                <c:pt idx="55">
                  <c:v>98歳</c:v>
                </c:pt>
                <c:pt idx="56">
                  <c:v>99歳</c:v>
                </c:pt>
                <c:pt idx="57">
                  <c:v>100歳</c:v>
                </c:pt>
              </c:strCache>
            </c:strRef>
          </c:cat>
          <c:val>
            <c:numRef>
              <c:f>'資産推移10％'!$C$2:$C$59</c:f>
              <c:numCache>
                <c:formatCode>#,##0;[Red]#,##0</c:formatCode>
                <c:ptCount val="58"/>
                <c:pt idx="0">
                  <c:v>682</c:v>
                </c:pt>
                <c:pt idx="1">
                  <c:v>1102.2</c:v>
                </c:pt>
                <c:pt idx="2">
                  <c:v>1564.42</c:v>
                </c:pt>
                <c:pt idx="3">
                  <c:v>1852.8620000000003</c:v>
                </c:pt>
                <c:pt idx="4">
                  <c:v>2170.1482000000005</c:v>
                </c:pt>
                <c:pt idx="5">
                  <c:v>2519.1630200000009</c:v>
                </c:pt>
                <c:pt idx="6">
                  <c:v>2903.0793220000014</c:v>
                </c:pt>
                <c:pt idx="7">
                  <c:v>3325.3872542000017</c:v>
                </c:pt>
                <c:pt idx="8">
                  <c:v>3789.9259796200022</c:v>
                </c:pt>
                <c:pt idx="9">
                  <c:v>4300.9185775820024</c:v>
                </c:pt>
                <c:pt idx="10">
                  <c:v>4863.010435340203</c:v>
                </c:pt>
                <c:pt idx="11">
                  <c:v>5481.3114788742241</c:v>
                </c:pt>
                <c:pt idx="12">
                  <c:v>6491.4426267616473</c:v>
                </c:pt>
                <c:pt idx="13">
                  <c:v>6816.01475809973</c:v>
                </c:pt>
                <c:pt idx="14">
                  <c:v>7156.8154960047168</c:v>
                </c:pt>
                <c:pt idx="15">
                  <c:v>7035.8562708049531</c:v>
                </c:pt>
                <c:pt idx="16">
                  <c:v>6908.8490843452009</c:v>
                </c:pt>
                <c:pt idx="17">
                  <c:v>6586.4915385624608</c:v>
                </c:pt>
                <c:pt idx="18">
                  <c:v>6248.0161154905845</c:v>
                </c:pt>
                <c:pt idx="19">
                  <c:v>5892.6169212651139</c:v>
                </c:pt>
                <c:pt idx="20">
                  <c:v>5519.44776732837</c:v>
                </c:pt>
                <c:pt idx="21">
                  <c:v>5127.620155694789</c:v>
                </c:pt>
                <c:pt idx="22">
                  <c:v>5056.4011634795288</c:v>
                </c:pt>
                <c:pt idx="23">
                  <c:v>4981.621221653505</c:v>
                </c:pt>
                <c:pt idx="24">
                  <c:v>4903.1022827361803</c:v>
                </c:pt>
                <c:pt idx="25">
                  <c:v>4820.6573968729899</c:v>
                </c:pt>
                <c:pt idx="26">
                  <c:v>4734.0902667166392</c:v>
                </c:pt>
                <c:pt idx="27">
                  <c:v>3786.3947800524716</c:v>
                </c:pt>
                <c:pt idx="28">
                  <c:v>3736.3145190550949</c:v>
                </c:pt>
                <c:pt idx="29">
                  <c:v>3683.73024500785</c:v>
                </c:pt>
                <c:pt idx="30">
                  <c:v>3628.5167572582427</c:v>
                </c:pt>
                <c:pt idx="31">
                  <c:v>3570.542595121155</c:v>
                </c:pt>
                <c:pt idx="32">
                  <c:v>3522.2697248772129</c:v>
                </c:pt>
                <c:pt idx="33">
                  <c:v>3471.5832111210739</c:v>
                </c:pt>
                <c:pt idx="34">
                  <c:v>3418.3623716771276</c:v>
                </c:pt>
                <c:pt idx="35">
                  <c:v>3362.480490260984</c:v>
                </c:pt>
                <c:pt idx="36">
                  <c:v>3303.8045147740331</c:v>
                </c:pt>
                <c:pt idx="37">
                  <c:v>3242.1947405127348</c:v>
                </c:pt>
                <c:pt idx="38">
                  <c:v>3177.5044775383717</c:v>
                </c:pt>
                <c:pt idx="39">
                  <c:v>3109.5797014152904</c:v>
                </c:pt>
                <c:pt idx="40">
                  <c:v>3038.258686486055</c:v>
                </c:pt>
                <c:pt idx="41">
                  <c:v>2963.3716208103579</c:v>
                </c:pt>
                <c:pt idx="42">
                  <c:v>2884.740201850876</c:v>
                </c:pt>
                <c:pt idx="43">
                  <c:v>2802.1772119434199</c:v>
                </c:pt>
                <c:pt idx="44">
                  <c:v>2715.4860725405911</c:v>
                </c:pt>
                <c:pt idx="45">
                  <c:v>2624.4603761676208</c:v>
                </c:pt>
                <c:pt idx="46">
                  <c:v>2528.8833949760019</c:v>
                </c:pt>
                <c:pt idx="47">
                  <c:v>2428.5275647248022</c:v>
                </c:pt>
                <c:pt idx="48">
                  <c:v>2323.1539429610425</c:v>
                </c:pt>
                <c:pt idx="49">
                  <c:v>2212.5116401090945</c:v>
                </c:pt>
                <c:pt idx="50">
                  <c:v>2096.3372221145491</c:v>
                </c:pt>
                <c:pt idx="51">
                  <c:v>1974.3540832202766</c:v>
                </c:pt>
                <c:pt idx="52">
                  <c:v>1846.2717873812906</c:v>
                </c:pt>
                <c:pt idx="53">
                  <c:v>1711.7853767503555</c:v>
                </c:pt>
                <c:pt idx="54">
                  <c:v>1570.5746455878732</c:v>
                </c:pt>
                <c:pt idx="55">
                  <c:v>1422.3033778672668</c:v>
                </c:pt>
                <c:pt idx="56">
                  <c:v>1266.6185467606301</c:v>
                </c:pt>
                <c:pt idx="57">
                  <c:v>1103.1494740986616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B-46F3-A2FC-552EBD3E0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1561536"/>
        <c:axId val="1701574496"/>
        <c:axId val="0"/>
      </c:bar3DChart>
      <c:catAx>
        <c:axId val="17015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1574496"/>
        <c:crosses val="autoZero"/>
        <c:auto val="1"/>
        <c:lblAlgn val="ctr"/>
        <c:lblOffset val="100"/>
        <c:noMultiLvlLbl val="0"/>
      </c:catAx>
      <c:valAx>
        <c:axId val="170157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156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195262</xdr:colOff>
      <xdr:row>0</xdr:row>
      <xdr:rowOff>400056</xdr:rowOff>
    </xdr:from>
    <xdr:to>
      <xdr:col>33</xdr:col>
      <xdr:colOff>57150</xdr:colOff>
      <xdr:row>13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D00DD78-C862-1500-DF77-3F13CC3C4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268099</xdr:colOff>
      <xdr:row>3</xdr:row>
      <xdr:rowOff>91895</xdr:rowOff>
    </xdr:from>
    <xdr:to>
      <xdr:col>33</xdr:col>
      <xdr:colOff>167527</xdr:colOff>
      <xdr:row>17</xdr:row>
      <xdr:rowOff>34738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6D861B2-58CB-06FF-CEC4-188F33A01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BCFA-F9D3-486F-9662-2BAA8DA49FED}">
  <dimension ref="A1:X59"/>
  <sheetViews>
    <sheetView showZeros="0" tabSelected="1" zoomScale="85" zoomScaleNormal="85" workbookViewId="0">
      <pane ySplit="1" topLeftCell="A41" activePane="bottomLeft" state="frozen"/>
      <selection pane="bottomLeft" activeCell="D13" sqref="D13"/>
    </sheetView>
  </sheetViews>
  <sheetFormatPr defaultRowHeight="22.5" customHeight="1" x14ac:dyDescent="0.15"/>
  <cols>
    <col min="1" max="1" width="5.375" style="1" customWidth="1"/>
    <col min="2" max="2" width="5.375" style="1" hidden="1" customWidth="1"/>
    <col min="3" max="3" width="5.375" style="1" customWidth="1"/>
    <col min="4" max="4" width="5.375" style="4" customWidth="1"/>
    <col min="5" max="13" width="5.375" style="1" customWidth="1"/>
    <col min="14" max="14" width="18.875" style="1" customWidth="1"/>
    <col min="15" max="15" width="4.5" style="1" customWidth="1"/>
    <col min="16" max="22" width="5.375" style="1" customWidth="1"/>
    <col min="23" max="23" width="19.625" style="1" hidden="1" customWidth="1"/>
    <col min="24" max="24" width="9.625" style="1" customWidth="1"/>
    <col min="25" max="16384" width="9" style="1"/>
  </cols>
  <sheetData>
    <row r="1" spans="1:24" ht="50.25" customHeight="1" x14ac:dyDescent="0.15">
      <c r="A1" s="1" t="s">
        <v>0</v>
      </c>
      <c r="B1" s="1" t="s">
        <v>77</v>
      </c>
      <c r="C1" s="1" t="s">
        <v>1</v>
      </c>
      <c r="D1" s="4" t="s">
        <v>81</v>
      </c>
      <c r="E1" s="1" t="s">
        <v>145</v>
      </c>
      <c r="F1" s="1" t="s">
        <v>146</v>
      </c>
      <c r="G1" s="2" t="s">
        <v>73</v>
      </c>
      <c r="H1" s="2" t="s">
        <v>74</v>
      </c>
      <c r="I1" s="2" t="s">
        <v>80</v>
      </c>
      <c r="J1" s="2" t="s">
        <v>83</v>
      </c>
      <c r="K1" s="2" t="s">
        <v>163</v>
      </c>
      <c r="L1" s="2" t="s">
        <v>82</v>
      </c>
      <c r="M1" s="2" t="s">
        <v>75</v>
      </c>
      <c r="N1" s="2" t="s">
        <v>3</v>
      </c>
      <c r="O1" s="3" t="s">
        <v>161</v>
      </c>
      <c r="P1" s="3" t="s">
        <v>143</v>
      </c>
      <c r="Q1" s="3" t="s">
        <v>78</v>
      </c>
      <c r="R1" s="3" t="s">
        <v>79</v>
      </c>
      <c r="S1" s="3" t="s">
        <v>144</v>
      </c>
      <c r="T1" s="3" t="s">
        <v>75</v>
      </c>
      <c r="U1" s="3" t="s">
        <v>76</v>
      </c>
      <c r="V1" s="3"/>
      <c r="W1" s="1" t="s">
        <v>2</v>
      </c>
      <c r="X1" s="1" t="s">
        <v>3</v>
      </c>
    </row>
    <row r="2" spans="1:24" ht="19.5" customHeight="1" x14ac:dyDescent="0.15">
      <c r="A2" s="1" t="s">
        <v>84</v>
      </c>
      <c r="B2" s="1">
        <v>663</v>
      </c>
      <c r="C2" s="1">
        <f>SUM(G2+I2+J2+L2+M2+P2+Q2+R2+T2)*D2</f>
        <v>663.40000000000009</v>
      </c>
      <c r="D2" s="4">
        <v>1.07</v>
      </c>
      <c r="E2" s="1">
        <f>SUM(C2*1.07-C2)</f>
        <v>46.438000000000102</v>
      </c>
      <c r="F2" s="1">
        <f>SUM(E2+V2)</f>
        <v>666.4380000000001</v>
      </c>
      <c r="G2" s="1">
        <v>500</v>
      </c>
      <c r="H2" s="1">
        <v>10</v>
      </c>
      <c r="I2" s="1">
        <f>SUM(H2*12)</f>
        <v>120</v>
      </c>
      <c r="N2" s="5" t="s">
        <v>5</v>
      </c>
      <c r="V2" s="1">
        <f>SUM(G2+I2)</f>
        <v>620</v>
      </c>
      <c r="W2" s="1" t="s">
        <v>4</v>
      </c>
      <c r="X2" s="1" t="s">
        <v>5</v>
      </c>
    </row>
    <row r="3" spans="1:24" ht="19.5" customHeight="1" x14ac:dyDescent="0.15">
      <c r="A3" s="1" t="s">
        <v>85</v>
      </c>
      <c r="B3" s="1">
        <v>1052</v>
      </c>
      <c r="C3" s="1">
        <f>SUM(C2+G3+I3+J3+L3+M3+P3+Q3+R3+T3)*D3</f>
        <v>1052.2380000000001</v>
      </c>
      <c r="D3" s="4">
        <v>1.07</v>
      </c>
      <c r="E3" s="1">
        <f>SUM(C3*1.07-C3)</f>
        <v>73.656660000000102</v>
      </c>
      <c r="F3" s="1">
        <f t="shared" ref="F3:F59" si="0">SUM(E3+V3)</f>
        <v>393.6566600000001</v>
      </c>
      <c r="G3" s="1">
        <v>200</v>
      </c>
      <c r="H3" s="1">
        <v>10</v>
      </c>
      <c r="I3" s="1">
        <f t="shared" ref="I3:I59" si="1">SUM(H3*12)</f>
        <v>120</v>
      </c>
      <c r="N3" s="5" t="s">
        <v>7</v>
      </c>
      <c r="V3" s="1">
        <f t="shared" ref="V3:V13" si="2">SUM(G3+I3)</f>
        <v>320</v>
      </c>
      <c r="W3" s="1" t="s">
        <v>6</v>
      </c>
      <c r="X3" s="1" t="s">
        <v>7</v>
      </c>
    </row>
    <row r="4" spans="1:24" ht="19.5" customHeight="1" x14ac:dyDescent="0.15">
      <c r="A4" s="1" t="s">
        <v>86</v>
      </c>
      <c r="B4" s="1">
        <v>1362</v>
      </c>
      <c r="C4" s="1">
        <f t="shared" ref="C4:C59" si="3">SUM(C3+G4+I4+J4+L4+M4+P4+Q4+R4+T4)*D4</f>
        <v>1468.2946600000002</v>
      </c>
      <c r="D4" s="4">
        <v>1.07</v>
      </c>
      <c r="E4" s="1">
        <f t="shared" ref="E4:E28" si="4">SUM(C4*1.07-C4)</f>
        <v>102.78062620000014</v>
      </c>
      <c r="F4" s="1">
        <f t="shared" si="0"/>
        <v>422.78062620000014</v>
      </c>
      <c r="G4" s="1">
        <v>200</v>
      </c>
      <c r="H4" s="1">
        <v>10</v>
      </c>
      <c r="I4" s="1">
        <f t="shared" si="1"/>
        <v>120</v>
      </c>
      <c r="N4" s="5" t="s">
        <v>9</v>
      </c>
      <c r="V4" s="1">
        <f t="shared" si="2"/>
        <v>320</v>
      </c>
      <c r="W4" s="1" t="s">
        <v>8</v>
      </c>
      <c r="X4" s="1" t="s">
        <v>9</v>
      </c>
    </row>
    <row r="5" spans="1:24" ht="19.5" customHeight="1" x14ac:dyDescent="0.15">
      <c r="A5" s="1" t="s">
        <v>87</v>
      </c>
      <c r="B5" s="1">
        <v>1599</v>
      </c>
      <c r="C5" s="1">
        <f t="shared" si="3"/>
        <v>1699.4752862000003</v>
      </c>
      <c r="D5" s="4">
        <v>1.07</v>
      </c>
      <c r="E5" s="1">
        <f t="shared" si="4"/>
        <v>118.96327003400006</v>
      </c>
      <c r="F5" s="1">
        <f t="shared" si="0"/>
        <v>238.96327003400006</v>
      </c>
      <c r="H5" s="1">
        <v>10</v>
      </c>
      <c r="I5" s="1">
        <f t="shared" si="1"/>
        <v>120</v>
      </c>
      <c r="N5" s="1" t="s">
        <v>11</v>
      </c>
      <c r="V5" s="1">
        <f t="shared" si="2"/>
        <v>120</v>
      </c>
      <c r="W5" s="1" t="s">
        <v>10</v>
      </c>
      <c r="X5" s="1" t="s">
        <v>11</v>
      </c>
    </row>
    <row r="6" spans="1:24" ht="19.5" customHeight="1" x14ac:dyDescent="0.15">
      <c r="A6" s="1" t="s">
        <v>88</v>
      </c>
      <c r="B6" s="1">
        <v>1850</v>
      </c>
      <c r="C6" s="1">
        <f t="shared" si="3"/>
        <v>1946.8385562340004</v>
      </c>
      <c r="D6" s="4">
        <v>1.07</v>
      </c>
      <c r="E6" s="1">
        <f>SUM(C6*1.07-C6)</f>
        <v>136.27869893638035</v>
      </c>
      <c r="F6" s="1">
        <f t="shared" si="0"/>
        <v>256.27869893638035</v>
      </c>
      <c r="H6" s="1">
        <v>10</v>
      </c>
      <c r="I6" s="1">
        <f t="shared" si="1"/>
        <v>120</v>
      </c>
      <c r="N6" s="1" t="s">
        <v>11</v>
      </c>
      <c r="V6" s="1">
        <f t="shared" si="2"/>
        <v>120</v>
      </c>
      <c r="W6" s="1" t="s">
        <v>12</v>
      </c>
      <c r="X6" s="1" t="s">
        <v>13</v>
      </c>
    </row>
    <row r="7" spans="1:24" ht="19.5" customHeight="1" x14ac:dyDescent="0.15">
      <c r="A7" s="1" t="s">
        <v>89</v>
      </c>
      <c r="B7" s="1">
        <v>2118</v>
      </c>
      <c r="C7" s="1">
        <f t="shared" si="3"/>
        <v>2211.5172551703804</v>
      </c>
      <c r="D7" s="4">
        <v>1.07</v>
      </c>
      <c r="E7" s="1">
        <f t="shared" si="4"/>
        <v>154.80620786192685</v>
      </c>
      <c r="F7" s="1">
        <f t="shared" si="0"/>
        <v>274.80620786192685</v>
      </c>
      <c r="H7" s="1">
        <v>10</v>
      </c>
      <c r="I7" s="1">
        <f t="shared" si="1"/>
        <v>120</v>
      </c>
      <c r="N7" s="1" t="s">
        <v>11</v>
      </c>
      <c r="V7" s="1">
        <f t="shared" si="2"/>
        <v>120</v>
      </c>
      <c r="W7" s="1" t="s">
        <v>14</v>
      </c>
      <c r="X7" s="1" t="s">
        <v>13</v>
      </c>
    </row>
    <row r="8" spans="1:24" ht="19.5" customHeight="1" x14ac:dyDescent="0.15">
      <c r="A8" s="1" t="s">
        <v>90</v>
      </c>
      <c r="B8" s="1">
        <v>2405</v>
      </c>
      <c r="C8" s="1">
        <f t="shared" si="3"/>
        <v>2494.7234630323073</v>
      </c>
      <c r="D8" s="4">
        <v>1.07</v>
      </c>
      <c r="E8" s="1">
        <f t="shared" si="4"/>
        <v>174.63064241226175</v>
      </c>
      <c r="F8" s="1">
        <f t="shared" si="0"/>
        <v>294.63064241226175</v>
      </c>
      <c r="H8" s="1">
        <v>10</v>
      </c>
      <c r="I8" s="1">
        <f t="shared" si="1"/>
        <v>120</v>
      </c>
      <c r="N8" s="1" t="s">
        <v>11</v>
      </c>
      <c r="V8" s="1">
        <f t="shared" si="2"/>
        <v>120</v>
      </c>
      <c r="W8" s="1" t="s">
        <v>15</v>
      </c>
      <c r="X8" s="1" t="s">
        <v>13</v>
      </c>
    </row>
    <row r="9" spans="1:24" ht="19.5" customHeight="1" x14ac:dyDescent="0.15">
      <c r="A9" s="1" t="s">
        <v>91</v>
      </c>
      <c r="B9" s="1">
        <v>2713</v>
      </c>
      <c r="C9" s="1">
        <f t="shared" si="3"/>
        <v>2797.7541054445692</v>
      </c>
      <c r="D9" s="4">
        <v>1.07</v>
      </c>
      <c r="E9" s="1">
        <f t="shared" si="4"/>
        <v>195.84278738112016</v>
      </c>
      <c r="F9" s="1">
        <f t="shared" si="0"/>
        <v>315.84278738112016</v>
      </c>
      <c r="H9" s="1">
        <v>10</v>
      </c>
      <c r="I9" s="1">
        <f t="shared" si="1"/>
        <v>120</v>
      </c>
      <c r="N9" s="1" t="s">
        <v>11</v>
      </c>
      <c r="V9" s="1">
        <f t="shared" si="2"/>
        <v>120</v>
      </c>
      <c r="W9" s="1" t="s">
        <v>16</v>
      </c>
      <c r="X9" s="1" t="s">
        <v>13</v>
      </c>
    </row>
    <row r="10" spans="1:24" ht="19.5" customHeight="1" x14ac:dyDescent="0.15">
      <c r="A10" s="1" t="s">
        <v>92</v>
      </c>
      <c r="B10" s="1">
        <v>3046</v>
      </c>
      <c r="C10" s="1">
        <f t="shared" si="3"/>
        <v>3121.996892825689</v>
      </c>
      <c r="D10" s="4">
        <v>1.07</v>
      </c>
      <c r="E10" s="1">
        <f t="shared" si="4"/>
        <v>218.53978249779857</v>
      </c>
      <c r="F10" s="1">
        <f t="shared" si="0"/>
        <v>338.53978249779857</v>
      </c>
      <c r="H10" s="1">
        <v>10</v>
      </c>
      <c r="I10" s="1">
        <f t="shared" si="1"/>
        <v>120</v>
      </c>
      <c r="N10" s="1" t="s">
        <v>11</v>
      </c>
      <c r="V10" s="1">
        <f t="shared" si="2"/>
        <v>120</v>
      </c>
      <c r="W10" s="1" t="s">
        <v>17</v>
      </c>
      <c r="X10" s="1" t="s">
        <v>13</v>
      </c>
    </row>
    <row r="11" spans="1:24" ht="19.5" customHeight="1" x14ac:dyDescent="0.15">
      <c r="A11" s="1" t="s">
        <v>93</v>
      </c>
      <c r="B11" s="1">
        <v>3406</v>
      </c>
      <c r="C11" s="1">
        <f t="shared" si="3"/>
        <v>3468.9366753234872</v>
      </c>
      <c r="D11" s="4">
        <v>1.07</v>
      </c>
      <c r="E11" s="1">
        <f t="shared" si="4"/>
        <v>242.82556727264409</v>
      </c>
      <c r="F11" s="1">
        <f t="shared" si="0"/>
        <v>362.82556727264409</v>
      </c>
      <c r="H11" s="1">
        <v>10</v>
      </c>
      <c r="I11" s="1">
        <f t="shared" si="1"/>
        <v>120</v>
      </c>
      <c r="N11" s="1" t="s">
        <v>11</v>
      </c>
      <c r="V11" s="1">
        <f t="shared" si="2"/>
        <v>120</v>
      </c>
      <c r="W11" s="1" t="s">
        <v>18</v>
      </c>
      <c r="X11" s="1" t="s">
        <v>13</v>
      </c>
    </row>
    <row r="12" spans="1:24" ht="19.5" customHeight="1" x14ac:dyDescent="0.15">
      <c r="A12" s="1" t="s">
        <v>94</v>
      </c>
      <c r="B12" s="1">
        <v>3798</v>
      </c>
      <c r="C12" s="1">
        <f t="shared" si="3"/>
        <v>3840.1622425961314</v>
      </c>
      <c r="D12" s="4">
        <v>1.07</v>
      </c>
      <c r="E12" s="1">
        <f t="shared" si="4"/>
        <v>268.81135698172966</v>
      </c>
      <c r="F12" s="1">
        <f t="shared" si="0"/>
        <v>388.81135698172966</v>
      </c>
      <c r="H12" s="1">
        <v>10</v>
      </c>
      <c r="I12" s="1">
        <f t="shared" si="1"/>
        <v>120</v>
      </c>
      <c r="N12" s="1" t="s">
        <v>11</v>
      </c>
      <c r="V12" s="1">
        <f t="shared" si="2"/>
        <v>120</v>
      </c>
      <c r="W12" s="1" t="s">
        <v>19</v>
      </c>
      <c r="X12" s="1" t="s">
        <v>13</v>
      </c>
    </row>
    <row r="13" spans="1:24" ht="19.5" customHeight="1" x14ac:dyDescent="0.15">
      <c r="A13" s="1" t="s">
        <v>95</v>
      </c>
      <c r="B13" s="1">
        <v>4226</v>
      </c>
      <c r="C13" s="1">
        <f t="shared" si="3"/>
        <v>4237.3735995778607</v>
      </c>
      <c r="D13" s="4">
        <v>1.07</v>
      </c>
      <c r="E13" s="1">
        <f t="shared" si="4"/>
        <v>296.61615197045012</v>
      </c>
      <c r="F13" s="1">
        <f t="shared" si="0"/>
        <v>416.61615197045012</v>
      </c>
      <c r="H13" s="1">
        <v>10</v>
      </c>
      <c r="I13" s="1">
        <f t="shared" si="1"/>
        <v>120</v>
      </c>
      <c r="N13" s="1" t="s">
        <v>11</v>
      </c>
      <c r="V13" s="1">
        <f t="shared" si="2"/>
        <v>120</v>
      </c>
      <c r="W13" s="1" t="s">
        <v>20</v>
      </c>
      <c r="X13" s="1" t="s">
        <v>13</v>
      </c>
    </row>
    <row r="14" spans="1:24" ht="19.5" customHeight="1" x14ac:dyDescent="0.15">
      <c r="A14" s="1" t="s">
        <v>96</v>
      </c>
      <c r="B14" s="1">
        <v>5185</v>
      </c>
      <c r="C14" s="1">
        <f t="shared" si="3"/>
        <v>5197.3897515483113</v>
      </c>
      <c r="D14" s="4">
        <v>1.07</v>
      </c>
      <c r="E14" s="1">
        <f t="shared" si="4"/>
        <v>363.8172826083819</v>
      </c>
      <c r="F14" s="1">
        <f t="shared" si="0"/>
        <v>483.8172826083819</v>
      </c>
      <c r="H14" s="1">
        <v>10</v>
      </c>
      <c r="I14" s="1">
        <f t="shared" si="1"/>
        <v>120</v>
      </c>
      <c r="M14" s="1">
        <v>500</v>
      </c>
      <c r="N14" s="5" t="s">
        <v>159</v>
      </c>
      <c r="P14" s="1">
        <f>SUM(O14*6)</f>
        <v>0</v>
      </c>
      <c r="V14" s="1">
        <f>SUM(G14+I14+P14)</f>
        <v>120</v>
      </c>
      <c r="W14" s="1" t="s">
        <v>21</v>
      </c>
      <c r="X14" s="1" t="s">
        <v>22</v>
      </c>
    </row>
    <row r="15" spans="1:24" ht="19.5" customHeight="1" x14ac:dyDescent="0.15">
      <c r="A15" s="1" t="s">
        <v>97</v>
      </c>
      <c r="B15" s="1">
        <v>5137</v>
      </c>
      <c r="C15" s="1">
        <f t="shared" si="3"/>
        <v>5561.2070341566932</v>
      </c>
      <c r="D15" s="4">
        <v>1.07</v>
      </c>
      <c r="E15" s="1">
        <f t="shared" si="4"/>
        <v>389.28449239096881</v>
      </c>
      <c r="F15" s="1">
        <f t="shared" si="0"/>
        <v>-10.715507609031192</v>
      </c>
      <c r="I15" s="1">
        <f t="shared" si="1"/>
        <v>0</v>
      </c>
      <c r="K15" s="1" t="s">
        <v>164</v>
      </c>
      <c r="N15" s="1" t="s">
        <v>160</v>
      </c>
      <c r="P15" s="1">
        <f>SUM(O15*12)</f>
        <v>0</v>
      </c>
      <c r="V15" s="1">
        <v>-400</v>
      </c>
      <c r="W15" s="1" t="s">
        <v>23</v>
      </c>
      <c r="X15" s="1" t="s">
        <v>24</v>
      </c>
    </row>
    <row r="16" spans="1:24" ht="19.5" customHeight="1" x14ac:dyDescent="0.15">
      <c r="A16" s="1" t="s">
        <v>98</v>
      </c>
      <c r="B16" s="1">
        <v>5086</v>
      </c>
      <c r="C16" s="1">
        <f t="shared" si="3"/>
        <v>5950.491526547662</v>
      </c>
      <c r="D16" s="4">
        <v>1.07</v>
      </c>
      <c r="E16" s="1">
        <f t="shared" si="4"/>
        <v>416.5344068583363</v>
      </c>
      <c r="F16" s="1">
        <f t="shared" si="0"/>
        <v>-33.465593141663703</v>
      </c>
      <c r="I16" s="1">
        <f t="shared" si="1"/>
        <v>0</v>
      </c>
      <c r="K16" s="1" t="s">
        <v>165</v>
      </c>
      <c r="N16" s="1" t="s">
        <v>160</v>
      </c>
      <c r="P16" s="1">
        <f t="shared" ref="P16:P59" si="5">SUM(O16*12)</f>
        <v>0</v>
      </c>
      <c r="V16" s="1">
        <v>-450</v>
      </c>
      <c r="W16" s="1" t="s">
        <v>25</v>
      </c>
      <c r="X16" s="1" t="s">
        <v>13</v>
      </c>
    </row>
    <row r="17" spans="1:24" ht="19.5" customHeight="1" x14ac:dyDescent="0.15">
      <c r="A17" s="1" t="s">
        <v>99</v>
      </c>
      <c r="B17" s="1">
        <v>5031</v>
      </c>
      <c r="C17" s="1">
        <f t="shared" si="3"/>
        <v>5879.1059334059992</v>
      </c>
      <c r="D17" s="4">
        <v>1.07</v>
      </c>
      <c r="E17" s="1">
        <f t="shared" si="4"/>
        <v>411.53741533842003</v>
      </c>
      <c r="F17" s="1">
        <f t="shared" si="0"/>
        <v>-44.462584661579967</v>
      </c>
      <c r="I17" s="1">
        <f t="shared" si="1"/>
        <v>0</v>
      </c>
      <c r="K17" s="1">
        <v>15</v>
      </c>
      <c r="L17" s="1">
        <f>SUM(K17*12)</f>
        <v>180</v>
      </c>
      <c r="N17" s="1" t="s">
        <v>24</v>
      </c>
      <c r="O17" s="1">
        <v>-53</v>
      </c>
      <c r="P17" s="1">
        <f t="shared" si="5"/>
        <v>-636</v>
      </c>
      <c r="V17" s="1">
        <f>SUM(L17+P17)</f>
        <v>-456</v>
      </c>
      <c r="W17" s="1" t="s">
        <v>26</v>
      </c>
      <c r="X17" s="1" t="s">
        <v>13</v>
      </c>
    </row>
    <row r="18" spans="1:24" ht="19.5" customHeight="1" x14ac:dyDescent="0.15">
      <c r="A18" s="1" t="s">
        <v>100</v>
      </c>
      <c r="B18" s="1">
        <v>4972</v>
      </c>
      <c r="C18" s="1">
        <f t="shared" si="3"/>
        <v>5802.7233487444191</v>
      </c>
      <c r="D18" s="4">
        <v>1.07</v>
      </c>
      <c r="E18" s="1">
        <f t="shared" si="4"/>
        <v>406.19063441210983</v>
      </c>
      <c r="F18" s="1">
        <f t="shared" si="0"/>
        <v>-49.80936558789017</v>
      </c>
      <c r="I18" s="1">
        <f t="shared" si="1"/>
        <v>0</v>
      </c>
      <c r="K18" s="1">
        <v>15</v>
      </c>
      <c r="L18" s="1">
        <f>SUM(K18*12)</f>
        <v>180</v>
      </c>
      <c r="N18" s="1" t="s">
        <v>24</v>
      </c>
      <c r="O18" s="1">
        <v>-53</v>
      </c>
      <c r="P18" s="1">
        <f t="shared" si="5"/>
        <v>-636</v>
      </c>
      <c r="V18" s="1">
        <f t="shared" ref="V18:V23" si="6">SUM(L18+P18)</f>
        <v>-456</v>
      </c>
      <c r="W18" s="1" t="s">
        <v>27</v>
      </c>
      <c r="X18" s="1" t="s">
        <v>13</v>
      </c>
    </row>
    <row r="19" spans="1:24" ht="19.5" customHeight="1" x14ac:dyDescent="0.15">
      <c r="A19" s="1" t="s">
        <v>101</v>
      </c>
      <c r="B19" s="1">
        <v>4909</v>
      </c>
      <c r="C19" s="1">
        <f t="shared" si="3"/>
        <v>5528.3939831565285</v>
      </c>
      <c r="D19" s="4">
        <v>1.07</v>
      </c>
      <c r="E19" s="1">
        <f t="shared" si="4"/>
        <v>386.98757882095742</v>
      </c>
      <c r="F19" s="1">
        <f t="shared" si="0"/>
        <v>-249.01242117904258</v>
      </c>
      <c r="I19" s="1">
        <f t="shared" si="1"/>
        <v>0</v>
      </c>
      <c r="L19" s="1">
        <f>SUM(K19*12)</f>
        <v>0</v>
      </c>
      <c r="N19" s="1" t="s">
        <v>30</v>
      </c>
      <c r="O19" s="1">
        <v>-53</v>
      </c>
      <c r="P19" s="1">
        <f t="shared" si="5"/>
        <v>-636</v>
      </c>
      <c r="V19" s="1">
        <f t="shared" si="6"/>
        <v>-636</v>
      </c>
      <c r="W19" s="1" t="s">
        <v>28</v>
      </c>
      <c r="X19" s="1" t="s">
        <v>13</v>
      </c>
    </row>
    <row r="20" spans="1:24" ht="19.5" customHeight="1" x14ac:dyDescent="0.15">
      <c r="A20" s="1" t="s">
        <v>102</v>
      </c>
      <c r="B20" s="1">
        <v>4649</v>
      </c>
      <c r="C20" s="1">
        <f t="shared" si="3"/>
        <v>5234.8615619774855</v>
      </c>
      <c r="D20" s="4">
        <v>1.07</v>
      </c>
      <c r="E20" s="1">
        <f t="shared" si="4"/>
        <v>366.44030933842441</v>
      </c>
      <c r="F20" s="1">
        <f t="shared" si="0"/>
        <v>-269.55969066157559</v>
      </c>
      <c r="I20" s="1">
        <f t="shared" si="1"/>
        <v>0</v>
      </c>
      <c r="N20" s="1" t="s">
        <v>30</v>
      </c>
      <c r="O20" s="1">
        <v>-53</v>
      </c>
      <c r="P20" s="1">
        <f t="shared" si="5"/>
        <v>-636</v>
      </c>
      <c r="V20" s="1">
        <f t="shared" si="6"/>
        <v>-636</v>
      </c>
      <c r="W20" s="1" t="s">
        <v>29</v>
      </c>
      <c r="X20" s="1" t="s">
        <v>30</v>
      </c>
    </row>
    <row r="21" spans="1:24" ht="19.5" customHeight="1" x14ac:dyDescent="0.15">
      <c r="A21" s="1" t="s">
        <v>103</v>
      </c>
      <c r="B21" s="1">
        <v>4371</v>
      </c>
      <c r="C21" s="1">
        <f t="shared" si="3"/>
        <v>4920.7818713159095</v>
      </c>
      <c r="D21" s="4">
        <v>1.07</v>
      </c>
      <c r="E21" s="1">
        <f t="shared" si="4"/>
        <v>344.45473099211358</v>
      </c>
      <c r="F21" s="1">
        <f t="shared" si="0"/>
        <v>-291.54526900788642</v>
      </c>
      <c r="I21" s="1">
        <f t="shared" si="1"/>
        <v>0</v>
      </c>
      <c r="N21" s="1" t="s">
        <v>30</v>
      </c>
      <c r="O21" s="1">
        <v>-53</v>
      </c>
      <c r="P21" s="1">
        <f t="shared" si="5"/>
        <v>-636</v>
      </c>
      <c r="V21" s="1">
        <f t="shared" si="6"/>
        <v>-636</v>
      </c>
      <c r="W21" s="1" t="s">
        <v>31</v>
      </c>
      <c r="X21" s="1" t="s">
        <v>13</v>
      </c>
    </row>
    <row r="22" spans="1:24" ht="19.5" customHeight="1" x14ac:dyDescent="0.15">
      <c r="A22" s="1" t="s">
        <v>104</v>
      </c>
      <c r="B22" s="1">
        <v>4073</v>
      </c>
      <c r="C22" s="1">
        <f t="shared" si="3"/>
        <v>4584.7166023080235</v>
      </c>
      <c r="D22" s="4">
        <v>1.07</v>
      </c>
      <c r="E22" s="1">
        <f t="shared" si="4"/>
        <v>320.93016216156229</v>
      </c>
      <c r="F22" s="1">
        <f t="shared" si="0"/>
        <v>-315.06983783843771</v>
      </c>
      <c r="I22" s="1">
        <f t="shared" si="1"/>
        <v>0</v>
      </c>
      <c r="N22" s="1" t="s">
        <v>30</v>
      </c>
      <c r="O22" s="1">
        <v>-53</v>
      </c>
      <c r="P22" s="1">
        <f t="shared" si="5"/>
        <v>-636</v>
      </c>
      <c r="V22" s="1">
        <f t="shared" si="6"/>
        <v>-636</v>
      </c>
      <c r="W22" s="1" t="s">
        <v>32</v>
      </c>
      <c r="X22" s="1" t="s">
        <v>13</v>
      </c>
    </row>
    <row r="23" spans="1:24" ht="19.5" customHeight="1" x14ac:dyDescent="0.15">
      <c r="A23" s="1" t="s">
        <v>105</v>
      </c>
      <c r="B23" s="1">
        <v>3755</v>
      </c>
      <c r="C23" s="1">
        <f t="shared" si="3"/>
        <v>4225.1267644695854</v>
      </c>
      <c r="D23" s="4">
        <v>1.07</v>
      </c>
      <c r="E23" s="1">
        <f t="shared" si="4"/>
        <v>295.75887351287111</v>
      </c>
      <c r="F23" s="1">
        <f t="shared" si="0"/>
        <v>-340.24112648712889</v>
      </c>
      <c r="I23" s="1">
        <f t="shared" si="1"/>
        <v>0</v>
      </c>
      <c r="N23" s="1" t="s">
        <v>30</v>
      </c>
      <c r="O23" s="1">
        <v>-53</v>
      </c>
      <c r="P23" s="1">
        <f t="shared" si="5"/>
        <v>-636</v>
      </c>
      <c r="V23" s="1">
        <f t="shared" si="6"/>
        <v>-636</v>
      </c>
      <c r="W23" s="1" t="s">
        <v>33</v>
      </c>
      <c r="X23" s="1" t="s">
        <v>13</v>
      </c>
    </row>
    <row r="24" spans="1:24" ht="19.5" customHeight="1" x14ac:dyDescent="0.15">
      <c r="A24" s="1" t="s">
        <v>106</v>
      </c>
      <c r="B24" s="1">
        <v>2888</v>
      </c>
      <c r="C24" s="1">
        <f t="shared" si="3"/>
        <v>4187.0456379824564</v>
      </c>
      <c r="D24" s="4">
        <v>1.07</v>
      </c>
      <c r="E24" s="1">
        <f t="shared" si="4"/>
        <v>293.09319465877252</v>
      </c>
      <c r="F24" s="1">
        <f t="shared" si="0"/>
        <v>-18.906805341227482</v>
      </c>
      <c r="I24" s="1">
        <f t="shared" si="1"/>
        <v>0</v>
      </c>
      <c r="J24" s="1">
        <v>324</v>
      </c>
      <c r="N24" s="5" t="s">
        <v>142</v>
      </c>
      <c r="O24" s="1">
        <v>-53</v>
      </c>
      <c r="P24" s="1">
        <f t="shared" si="5"/>
        <v>-636</v>
      </c>
      <c r="V24" s="1">
        <f>SUM(J24+P24)</f>
        <v>-312</v>
      </c>
      <c r="W24" s="1" t="s">
        <v>34</v>
      </c>
      <c r="X24" s="1" t="s">
        <v>35</v>
      </c>
    </row>
    <row r="25" spans="1:24" ht="19.5" customHeight="1" x14ac:dyDescent="0.15">
      <c r="A25" s="1" t="s">
        <v>107</v>
      </c>
      <c r="B25" s="1">
        <v>2923</v>
      </c>
      <c r="C25" s="1">
        <f t="shared" si="3"/>
        <v>4146.2988326412287</v>
      </c>
      <c r="D25" s="4">
        <v>1.07</v>
      </c>
      <c r="E25" s="1">
        <f t="shared" si="4"/>
        <v>290.24091828488599</v>
      </c>
      <c r="F25" s="1">
        <f t="shared" si="0"/>
        <v>-21.759081715114007</v>
      </c>
      <c r="I25" s="1">
        <f t="shared" si="1"/>
        <v>0</v>
      </c>
      <c r="J25" s="1">
        <v>324</v>
      </c>
      <c r="O25" s="1">
        <v>-53</v>
      </c>
      <c r="P25" s="1">
        <f t="shared" si="5"/>
        <v>-636</v>
      </c>
      <c r="V25" s="1">
        <f t="shared" ref="V25:V59" si="7">SUM(J25+P25)</f>
        <v>-312</v>
      </c>
      <c r="W25" s="1" t="s">
        <v>36</v>
      </c>
      <c r="X25" s="1" t="s">
        <v>37</v>
      </c>
    </row>
    <row r="26" spans="1:24" ht="19.5" customHeight="1" x14ac:dyDescent="0.15">
      <c r="A26" s="1" t="s">
        <v>108</v>
      </c>
      <c r="B26" s="1">
        <v>2961</v>
      </c>
      <c r="C26" s="1">
        <f t="shared" si="3"/>
        <v>4102.6997509261146</v>
      </c>
      <c r="D26" s="4">
        <v>1.07</v>
      </c>
      <c r="E26" s="1">
        <f t="shared" si="4"/>
        <v>287.18898256482862</v>
      </c>
      <c r="F26" s="1">
        <f t="shared" si="0"/>
        <v>-24.811017435171379</v>
      </c>
      <c r="I26" s="1">
        <f t="shared" si="1"/>
        <v>0</v>
      </c>
      <c r="J26" s="1">
        <v>324</v>
      </c>
      <c r="O26" s="1">
        <v>-53</v>
      </c>
      <c r="P26" s="1">
        <f t="shared" si="5"/>
        <v>-636</v>
      </c>
      <c r="V26" s="1">
        <f t="shared" si="7"/>
        <v>-312</v>
      </c>
      <c r="W26" s="1" t="s">
        <v>38</v>
      </c>
      <c r="X26" s="1" t="s">
        <v>13</v>
      </c>
    </row>
    <row r="27" spans="1:24" ht="19.5" customHeight="1" x14ac:dyDescent="0.15">
      <c r="A27" s="1" t="s">
        <v>109</v>
      </c>
      <c r="B27" s="1">
        <v>3001</v>
      </c>
      <c r="C27" s="1">
        <f t="shared" si="3"/>
        <v>4056.0487334909431</v>
      </c>
      <c r="D27" s="4">
        <v>1.07</v>
      </c>
      <c r="E27" s="1">
        <f t="shared" si="4"/>
        <v>283.92341134436629</v>
      </c>
      <c r="F27" s="1">
        <f t="shared" si="0"/>
        <v>-28.076588655633714</v>
      </c>
      <c r="I27" s="1">
        <f t="shared" si="1"/>
        <v>0</v>
      </c>
      <c r="J27" s="1">
        <v>324</v>
      </c>
      <c r="O27" s="1">
        <v>-53</v>
      </c>
      <c r="P27" s="1">
        <f t="shared" si="5"/>
        <v>-636</v>
      </c>
      <c r="V27" s="1">
        <f t="shared" si="7"/>
        <v>-312</v>
      </c>
      <c r="W27" s="1" t="s">
        <v>39</v>
      </c>
      <c r="X27" s="1" t="s">
        <v>13</v>
      </c>
    </row>
    <row r="28" spans="1:24" ht="19.5" customHeight="1" x14ac:dyDescent="0.15">
      <c r="A28" s="1" t="s">
        <v>110</v>
      </c>
      <c r="B28" s="1">
        <v>3044</v>
      </c>
      <c r="C28" s="1">
        <f t="shared" si="3"/>
        <v>4006.1321448353092</v>
      </c>
      <c r="D28" s="4">
        <v>1.07</v>
      </c>
      <c r="E28" s="1">
        <f t="shared" si="4"/>
        <v>280.42925013847162</v>
      </c>
      <c r="F28" s="1">
        <f t="shared" si="0"/>
        <v>-31.570749861528384</v>
      </c>
      <c r="I28" s="1">
        <f t="shared" si="1"/>
        <v>0</v>
      </c>
      <c r="J28" s="1">
        <v>324</v>
      </c>
      <c r="O28" s="1">
        <v>-53</v>
      </c>
      <c r="P28" s="1">
        <f t="shared" si="5"/>
        <v>-636</v>
      </c>
      <c r="V28" s="1">
        <f t="shared" si="7"/>
        <v>-312</v>
      </c>
      <c r="W28" s="1" t="s">
        <v>40</v>
      </c>
      <c r="X28" s="1" t="s">
        <v>13</v>
      </c>
    </row>
    <row r="29" spans="1:24" ht="19.5" customHeight="1" x14ac:dyDescent="0.15">
      <c r="A29" s="1" t="s">
        <v>111</v>
      </c>
      <c r="B29" s="1">
        <v>3090</v>
      </c>
      <c r="C29" s="1">
        <f t="shared" si="3"/>
        <v>3022.0387520770746</v>
      </c>
      <c r="D29" s="4">
        <v>1.05</v>
      </c>
      <c r="E29" s="1">
        <f>SUM(C29*1.05-C29)</f>
        <v>151.10193760385391</v>
      </c>
      <c r="F29" s="1">
        <f t="shared" si="0"/>
        <v>-76.898062396146088</v>
      </c>
      <c r="I29" s="1">
        <f t="shared" si="1"/>
        <v>0</v>
      </c>
      <c r="J29" s="1">
        <v>324</v>
      </c>
      <c r="N29" s="7" t="s">
        <v>166</v>
      </c>
      <c r="O29" s="1">
        <v>-46</v>
      </c>
      <c r="P29" s="1">
        <f t="shared" si="5"/>
        <v>-552</v>
      </c>
      <c r="Q29" s="1">
        <v>-900</v>
      </c>
      <c r="V29" s="1">
        <f t="shared" si="7"/>
        <v>-228</v>
      </c>
      <c r="W29" s="1" t="s">
        <v>41</v>
      </c>
      <c r="X29" s="1" t="s">
        <v>13</v>
      </c>
    </row>
    <row r="30" spans="1:24" ht="19.5" customHeight="1" x14ac:dyDescent="0.15">
      <c r="A30" s="1" t="s">
        <v>112</v>
      </c>
      <c r="B30" s="1">
        <v>3138</v>
      </c>
      <c r="C30" s="1">
        <f t="shared" si="3"/>
        <v>2933.7406896809284</v>
      </c>
      <c r="D30" s="4">
        <v>1.05</v>
      </c>
      <c r="E30" s="1">
        <f t="shared" ref="E30:E59" si="8">SUM(C30*1.05-C30)</f>
        <v>146.68703448404676</v>
      </c>
      <c r="F30" s="1">
        <f t="shared" si="0"/>
        <v>-81.312965515953238</v>
      </c>
      <c r="I30" s="1">
        <f t="shared" si="1"/>
        <v>0</v>
      </c>
      <c r="J30" s="1">
        <v>324</v>
      </c>
      <c r="O30" s="1">
        <v>-46</v>
      </c>
      <c r="P30" s="1">
        <f t="shared" si="5"/>
        <v>-552</v>
      </c>
      <c r="V30" s="1">
        <f t="shared" si="7"/>
        <v>-228</v>
      </c>
      <c r="W30" s="1" t="s">
        <v>42</v>
      </c>
      <c r="X30" s="1" t="s">
        <v>13</v>
      </c>
    </row>
    <row r="31" spans="1:24" ht="19.5" customHeight="1" x14ac:dyDescent="0.15">
      <c r="A31" s="1" t="s">
        <v>113</v>
      </c>
      <c r="B31" s="1">
        <v>3189</v>
      </c>
      <c r="C31" s="1">
        <f t="shared" si="3"/>
        <v>2841.0277241649751</v>
      </c>
      <c r="D31" s="4">
        <v>1.05</v>
      </c>
      <c r="E31" s="1">
        <f t="shared" si="8"/>
        <v>142.05138620824891</v>
      </c>
      <c r="F31" s="1">
        <f t="shared" si="0"/>
        <v>-85.948613791751086</v>
      </c>
      <c r="I31" s="1">
        <f t="shared" si="1"/>
        <v>0</v>
      </c>
      <c r="J31" s="1">
        <v>324</v>
      </c>
      <c r="O31" s="1">
        <v>-46</v>
      </c>
      <c r="P31" s="1">
        <f t="shared" si="5"/>
        <v>-552</v>
      </c>
      <c r="V31" s="1">
        <f t="shared" si="7"/>
        <v>-228</v>
      </c>
      <c r="W31" s="1" t="s">
        <v>43</v>
      </c>
      <c r="X31" s="1" t="s">
        <v>13</v>
      </c>
    </row>
    <row r="32" spans="1:24" ht="19.5" customHeight="1" x14ac:dyDescent="0.15">
      <c r="A32" s="1" t="s">
        <v>114</v>
      </c>
      <c r="B32" s="1">
        <v>3248</v>
      </c>
      <c r="C32" s="1">
        <f t="shared" si="3"/>
        <v>2743.6791103732239</v>
      </c>
      <c r="D32" s="4">
        <v>1.05</v>
      </c>
      <c r="E32" s="1">
        <f t="shared" si="8"/>
        <v>137.18395551866115</v>
      </c>
      <c r="F32" s="1">
        <f t="shared" si="0"/>
        <v>-90.816044481338849</v>
      </c>
      <c r="I32" s="1">
        <f t="shared" si="1"/>
        <v>0</v>
      </c>
      <c r="J32" s="1">
        <v>324</v>
      </c>
      <c r="O32" s="1">
        <v>-46</v>
      </c>
      <c r="P32" s="1">
        <f t="shared" si="5"/>
        <v>-552</v>
      </c>
      <c r="V32" s="1">
        <f t="shared" si="7"/>
        <v>-228</v>
      </c>
      <c r="W32" s="1" t="s">
        <v>44</v>
      </c>
      <c r="X32" s="1" t="s">
        <v>13</v>
      </c>
    </row>
    <row r="33" spans="1:24" ht="19.5" customHeight="1" x14ac:dyDescent="0.15">
      <c r="A33" s="1" t="s">
        <v>115</v>
      </c>
      <c r="B33" s="1">
        <v>3310</v>
      </c>
      <c r="C33" s="1">
        <f t="shared" si="3"/>
        <v>2641.4630658918854</v>
      </c>
      <c r="D33" s="4">
        <v>1.05</v>
      </c>
      <c r="E33" s="1">
        <f t="shared" si="8"/>
        <v>132.07315329459425</v>
      </c>
      <c r="F33" s="1">
        <f t="shared" si="0"/>
        <v>-95.926846705405751</v>
      </c>
      <c r="I33" s="1">
        <f t="shared" si="1"/>
        <v>0</v>
      </c>
      <c r="J33" s="1">
        <v>324</v>
      </c>
      <c r="O33" s="1">
        <v>-46</v>
      </c>
      <c r="P33" s="1">
        <f t="shared" si="5"/>
        <v>-552</v>
      </c>
      <c r="V33" s="1">
        <f t="shared" si="7"/>
        <v>-228</v>
      </c>
      <c r="W33" s="1" t="s">
        <v>45</v>
      </c>
      <c r="X33" s="1" t="s">
        <v>13</v>
      </c>
    </row>
    <row r="34" spans="1:24" ht="19.5" customHeight="1" x14ac:dyDescent="0.15">
      <c r="A34" s="1" t="s">
        <v>116</v>
      </c>
      <c r="B34" s="1">
        <v>3376</v>
      </c>
      <c r="C34" s="1">
        <f t="shared" si="3"/>
        <v>2609.73621918648</v>
      </c>
      <c r="D34" s="4">
        <v>1.05</v>
      </c>
      <c r="E34" s="1">
        <f t="shared" si="8"/>
        <v>130.48681095932398</v>
      </c>
      <c r="F34" s="1">
        <f t="shared" si="0"/>
        <v>-25.513189040676025</v>
      </c>
      <c r="I34" s="1">
        <f t="shared" si="1"/>
        <v>0</v>
      </c>
      <c r="J34" s="1">
        <v>324</v>
      </c>
      <c r="N34" s="5" t="s">
        <v>162</v>
      </c>
      <c r="O34" s="1">
        <v>-40</v>
      </c>
      <c r="P34" s="1">
        <f t="shared" si="5"/>
        <v>-480</v>
      </c>
      <c r="S34" s="1">
        <v>-360</v>
      </c>
      <c r="V34" s="1">
        <f t="shared" si="7"/>
        <v>-156</v>
      </c>
      <c r="W34" s="1" t="s">
        <v>46</v>
      </c>
      <c r="X34" s="1" t="s">
        <v>47</v>
      </c>
    </row>
    <row r="35" spans="1:24" ht="19.5" customHeight="1" x14ac:dyDescent="0.15">
      <c r="A35" s="1" t="s">
        <v>117</v>
      </c>
      <c r="B35" s="1">
        <v>3446</v>
      </c>
      <c r="C35" s="1">
        <f t="shared" si="3"/>
        <v>2576.4230301458042</v>
      </c>
      <c r="D35" s="4">
        <v>1.05</v>
      </c>
      <c r="E35" s="1">
        <f t="shared" si="8"/>
        <v>128.82115150729032</v>
      </c>
      <c r="F35" s="1">
        <f>SUM(E35+V35)</f>
        <v>-27.178848492709676</v>
      </c>
      <c r="I35" s="1">
        <f t="shared" si="1"/>
        <v>0</v>
      </c>
      <c r="J35" s="1">
        <v>324</v>
      </c>
      <c r="O35" s="1">
        <v>-40</v>
      </c>
      <c r="P35" s="1">
        <f t="shared" si="5"/>
        <v>-480</v>
      </c>
      <c r="S35" s="1">
        <v>-360</v>
      </c>
      <c r="V35" s="1">
        <f t="shared" si="7"/>
        <v>-156</v>
      </c>
      <c r="W35" s="1" t="s">
        <v>48</v>
      </c>
      <c r="X35" s="1" t="s">
        <v>13</v>
      </c>
    </row>
    <row r="36" spans="1:24" ht="19.5" customHeight="1" x14ac:dyDescent="0.15">
      <c r="A36" s="1" t="s">
        <v>118</v>
      </c>
      <c r="B36" s="1">
        <v>3520</v>
      </c>
      <c r="C36" s="1">
        <f>SUM(C35+G36+I36+J36+L36+M36+P36+Q36+R36+T36)*D36</f>
        <v>2541.4441816530943</v>
      </c>
      <c r="D36" s="4">
        <v>1.05</v>
      </c>
      <c r="E36" s="1">
        <f t="shared" si="8"/>
        <v>127.07220908265481</v>
      </c>
      <c r="F36" s="1">
        <f t="shared" si="0"/>
        <v>-28.927790917345192</v>
      </c>
      <c r="I36" s="1">
        <f t="shared" si="1"/>
        <v>0</v>
      </c>
      <c r="J36" s="1">
        <v>324</v>
      </c>
      <c r="O36" s="1">
        <v>-40</v>
      </c>
      <c r="P36" s="1">
        <f t="shared" si="5"/>
        <v>-480</v>
      </c>
      <c r="S36" s="1">
        <v>-360</v>
      </c>
      <c r="V36" s="1">
        <f t="shared" si="7"/>
        <v>-156</v>
      </c>
      <c r="W36" s="1" t="s">
        <v>49</v>
      </c>
      <c r="X36" s="1" t="s">
        <v>13</v>
      </c>
    </row>
    <row r="37" spans="1:24" ht="19.5" customHeight="1" x14ac:dyDescent="0.15">
      <c r="A37" s="1" t="s">
        <v>119</v>
      </c>
      <c r="B37" s="1">
        <v>3599</v>
      </c>
      <c r="C37" s="1">
        <f t="shared" si="3"/>
        <v>2504.716390735749</v>
      </c>
      <c r="D37" s="4">
        <v>1.05</v>
      </c>
      <c r="E37" s="1">
        <f t="shared" si="8"/>
        <v>125.2358195367874</v>
      </c>
      <c r="F37" s="1">
        <f t="shared" si="0"/>
        <v>-30.764180463212597</v>
      </c>
      <c r="I37" s="1">
        <f t="shared" si="1"/>
        <v>0</v>
      </c>
      <c r="J37" s="1">
        <v>324</v>
      </c>
      <c r="O37" s="1">
        <v>-40</v>
      </c>
      <c r="P37" s="1">
        <f t="shared" si="5"/>
        <v>-480</v>
      </c>
      <c r="S37" s="1">
        <v>-360</v>
      </c>
      <c r="V37" s="1">
        <f t="shared" si="7"/>
        <v>-156</v>
      </c>
      <c r="W37" s="1" t="s">
        <v>50</v>
      </c>
      <c r="X37" s="1" t="s">
        <v>13</v>
      </c>
    </row>
    <row r="38" spans="1:24" ht="19.5" customHeight="1" x14ac:dyDescent="0.15">
      <c r="A38" s="1" t="s">
        <v>120</v>
      </c>
      <c r="B38" s="1">
        <v>3682</v>
      </c>
      <c r="C38" s="1">
        <f t="shared" si="3"/>
        <v>2466.1522102725366</v>
      </c>
      <c r="D38" s="4">
        <v>1.05</v>
      </c>
      <c r="E38" s="1">
        <f t="shared" si="8"/>
        <v>123.30761051362697</v>
      </c>
      <c r="F38" s="1">
        <f t="shared" si="0"/>
        <v>-32.692389486373031</v>
      </c>
      <c r="I38" s="1">
        <f t="shared" si="1"/>
        <v>0</v>
      </c>
      <c r="J38" s="1">
        <v>324</v>
      </c>
      <c r="O38" s="1">
        <v>-40</v>
      </c>
      <c r="P38" s="1">
        <f t="shared" si="5"/>
        <v>-480</v>
      </c>
      <c r="S38" s="1">
        <v>-360</v>
      </c>
      <c r="V38" s="1">
        <f t="shared" si="7"/>
        <v>-156</v>
      </c>
      <c r="W38" s="1" t="s">
        <v>51</v>
      </c>
      <c r="X38" s="1" t="s">
        <v>13</v>
      </c>
    </row>
    <row r="39" spans="1:24" ht="19.5" customHeight="1" x14ac:dyDescent="0.15">
      <c r="A39" s="1" t="s">
        <v>121</v>
      </c>
      <c r="B39" s="1">
        <v>3770</v>
      </c>
      <c r="C39" s="1">
        <f t="shared" si="3"/>
        <v>2425.6598207861634</v>
      </c>
      <c r="D39" s="4">
        <v>1.05</v>
      </c>
      <c r="E39" s="1">
        <f t="shared" si="8"/>
        <v>121.2829910393084</v>
      </c>
      <c r="F39" s="1">
        <f t="shared" si="0"/>
        <v>-34.717008960691601</v>
      </c>
      <c r="I39" s="1">
        <f t="shared" si="1"/>
        <v>0</v>
      </c>
      <c r="J39" s="1">
        <v>324</v>
      </c>
      <c r="O39" s="1">
        <v>-40</v>
      </c>
      <c r="P39" s="1">
        <f t="shared" si="5"/>
        <v>-480</v>
      </c>
      <c r="S39" s="1">
        <v>-360</v>
      </c>
      <c r="V39" s="1">
        <f t="shared" si="7"/>
        <v>-156</v>
      </c>
      <c r="W39" s="1" t="s">
        <v>52</v>
      </c>
      <c r="X39" s="1" t="s">
        <v>13</v>
      </c>
    </row>
    <row r="40" spans="1:24" ht="19.5" customHeight="1" x14ac:dyDescent="0.15">
      <c r="A40" s="1" t="s">
        <v>122</v>
      </c>
      <c r="B40" s="1">
        <v>3863</v>
      </c>
      <c r="C40" s="1">
        <f t="shared" si="3"/>
        <v>2383.1428118254717</v>
      </c>
      <c r="D40" s="4">
        <v>1.05</v>
      </c>
      <c r="E40" s="1">
        <f t="shared" si="8"/>
        <v>119.15714059127367</v>
      </c>
      <c r="F40" s="1">
        <f t="shared" si="0"/>
        <v>-36.842859408726326</v>
      </c>
      <c r="I40" s="1">
        <f t="shared" si="1"/>
        <v>0</v>
      </c>
      <c r="J40" s="1">
        <v>324</v>
      </c>
      <c r="O40" s="1">
        <v>-40</v>
      </c>
      <c r="P40" s="1">
        <f t="shared" si="5"/>
        <v>-480</v>
      </c>
      <c r="S40" s="1">
        <v>-360</v>
      </c>
      <c r="V40" s="1">
        <f t="shared" si="7"/>
        <v>-156</v>
      </c>
      <c r="W40" s="1" t="s">
        <v>53</v>
      </c>
      <c r="X40" s="1" t="s">
        <v>13</v>
      </c>
    </row>
    <row r="41" spans="1:24" ht="19.5" customHeight="1" x14ac:dyDescent="0.15">
      <c r="A41" s="1" t="s">
        <v>123</v>
      </c>
      <c r="B41" s="1">
        <v>3961</v>
      </c>
      <c r="C41" s="1">
        <f t="shared" si="3"/>
        <v>2338.4999524167451</v>
      </c>
      <c r="D41" s="4">
        <v>1.05</v>
      </c>
      <c r="E41" s="1">
        <f t="shared" si="8"/>
        <v>116.92499762083753</v>
      </c>
      <c r="F41" s="1">
        <f t="shared" si="0"/>
        <v>-39.07500237916247</v>
      </c>
      <c r="I41" s="1">
        <f t="shared" si="1"/>
        <v>0</v>
      </c>
      <c r="J41" s="1">
        <v>324</v>
      </c>
      <c r="O41" s="1">
        <v>-40</v>
      </c>
      <c r="P41" s="1">
        <f t="shared" si="5"/>
        <v>-480</v>
      </c>
      <c r="S41" s="1">
        <v>-360</v>
      </c>
      <c r="V41" s="1">
        <f t="shared" si="7"/>
        <v>-156</v>
      </c>
      <c r="W41" s="1" t="s">
        <v>54</v>
      </c>
      <c r="X41" s="1" t="s">
        <v>13</v>
      </c>
    </row>
    <row r="42" spans="1:24" ht="19.5" customHeight="1" x14ac:dyDescent="0.15">
      <c r="A42" s="1" t="s">
        <v>124</v>
      </c>
      <c r="B42" s="1">
        <v>4065</v>
      </c>
      <c r="C42" s="1">
        <f t="shared" si="3"/>
        <v>2291.6249500375825</v>
      </c>
      <c r="D42" s="4">
        <v>1.05</v>
      </c>
      <c r="E42" s="1">
        <f t="shared" si="8"/>
        <v>114.58124750187926</v>
      </c>
      <c r="F42" s="1">
        <f t="shared" si="0"/>
        <v>-41.418752498120739</v>
      </c>
      <c r="I42" s="1">
        <f t="shared" si="1"/>
        <v>0</v>
      </c>
      <c r="J42" s="1">
        <v>324</v>
      </c>
      <c r="O42" s="1">
        <v>-40</v>
      </c>
      <c r="P42" s="1">
        <f t="shared" si="5"/>
        <v>-480</v>
      </c>
      <c r="S42" s="1">
        <v>-360</v>
      </c>
      <c r="V42" s="1">
        <f>SUM(J42+P42)</f>
        <v>-156</v>
      </c>
      <c r="W42" s="1" t="s">
        <v>55</v>
      </c>
      <c r="X42" s="1" t="s">
        <v>13</v>
      </c>
    </row>
    <row r="43" spans="1:24" ht="19.5" customHeight="1" x14ac:dyDescent="0.15">
      <c r="A43" s="1" t="s">
        <v>125</v>
      </c>
      <c r="B43" s="1">
        <v>4174</v>
      </c>
      <c r="C43" s="1">
        <f t="shared" si="3"/>
        <v>2242.4061975394616</v>
      </c>
      <c r="D43" s="4">
        <v>1.05</v>
      </c>
      <c r="E43" s="1">
        <f t="shared" si="8"/>
        <v>112.12030987697335</v>
      </c>
      <c r="F43" s="1">
        <f t="shared" si="0"/>
        <v>-43.879690123026649</v>
      </c>
      <c r="I43" s="1">
        <f t="shared" si="1"/>
        <v>0</v>
      </c>
      <c r="J43" s="1">
        <v>324</v>
      </c>
      <c r="O43" s="1">
        <v>-40</v>
      </c>
      <c r="P43" s="1">
        <f t="shared" si="5"/>
        <v>-480</v>
      </c>
      <c r="S43" s="1">
        <v>-360</v>
      </c>
      <c r="V43" s="1">
        <f t="shared" si="7"/>
        <v>-156</v>
      </c>
      <c r="W43" s="1" t="s">
        <v>56</v>
      </c>
      <c r="X43" s="1" t="s">
        <v>13</v>
      </c>
    </row>
    <row r="44" spans="1:24" ht="19.5" customHeight="1" x14ac:dyDescent="0.15">
      <c r="A44" s="1" t="s">
        <v>126</v>
      </c>
      <c r="B44" s="1">
        <v>4290</v>
      </c>
      <c r="C44" s="1">
        <f t="shared" si="3"/>
        <v>2190.7265074164347</v>
      </c>
      <c r="D44" s="4">
        <v>1.05</v>
      </c>
      <c r="E44" s="1">
        <f t="shared" si="8"/>
        <v>109.53632537082194</v>
      </c>
      <c r="F44" s="1">
        <f t="shared" si="0"/>
        <v>-46.463674629178058</v>
      </c>
      <c r="I44" s="1">
        <f t="shared" si="1"/>
        <v>0</v>
      </c>
      <c r="J44" s="1">
        <v>324</v>
      </c>
      <c r="O44" s="1">
        <v>-40</v>
      </c>
      <c r="P44" s="1">
        <f t="shared" si="5"/>
        <v>-480</v>
      </c>
      <c r="S44" s="1">
        <v>-360</v>
      </c>
      <c r="V44" s="1">
        <f t="shared" si="7"/>
        <v>-156</v>
      </c>
      <c r="W44" s="1" t="s">
        <v>57</v>
      </c>
      <c r="X44" s="1" t="s">
        <v>13</v>
      </c>
    </row>
    <row r="45" spans="1:24" ht="19.5" customHeight="1" x14ac:dyDescent="0.15">
      <c r="A45" s="1" t="s">
        <v>127</v>
      </c>
      <c r="B45" s="1">
        <v>4413</v>
      </c>
      <c r="C45" s="1">
        <f>SUM(C44+G45+I45+J45+L45+M45+P45+Q45+R45+T45)*D45</f>
        <v>2136.4628327872565</v>
      </c>
      <c r="D45" s="4">
        <v>1.05</v>
      </c>
      <c r="E45" s="1">
        <f t="shared" si="8"/>
        <v>106.8231416393628</v>
      </c>
      <c r="F45" s="1">
        <f t="shared" si="0"/>
        <v>-49.176858360637198</v>
      </c>
      <c r="I45" s="1">
        <f t="shared" si="1"/>
        <v>0</v>
      </c>
      <c r="J45" s="1">
        <v>324</v>
      </c>
      <c r="O45" s="1">
        <v>-40</v>
      </c>
      <c r="P45" s="1">
        <f t="shared" si="5"/>
        <v>-480</v>
      </c>
      <c r="S45" s="1">
        <v>-360</v>
      </c>
      <c r="V45" s="1">
        <f t="shared" si="7"/>
        <v>-156</v>
      </c>
      <c r="W45" s="1" t="s">
        <v>58</v>
      </c>
      <c r="X45" s="1" t="s">
        <v>13</v>
      </c>
    </row>
    <row r="46" spans="1:24" ht="19.5" customHeight="1" x14ac:dyDescent="0.15">
      <c r="A46" s="1" t="s">
        <v>128</v>
      </c>
      <c r="B46" s="1">
        <v>4543</v>
      </c>
      <c r="C46" s="1">
        <f t="shared" si="3"/>
        <v>2079.4859744266196</v>
      </c>
      <c r="D46" s="4">
        <v>1.05</v>
      </c>
      <c r="E46" s="1">
        <f t="shared" si="8"/>
        <v>103.97429872133125</v>
      </c>
      <c r="F46" s="1">
        <f t="shared" si="0"/>
        <v>-52.025701278668748</v>
      </c>
      <c r="I46" s="1">
        <f t="shared" si="1"/>
        <v>0</v>
      </c>
      <c r="J46" s="1">
        <v>324</v>
      </c>
      <c r="O46" s="1">
        <v>-40</v>
      </c>
      <c r="P46" s="1">
        <f t="shared" si="5"/>
        <v>-480</v>
      </c>
      <c r="S46" s="1">
        <v>-360</v>
      </c>
      <c r="V46" s="1">
        <f t="shared" si="7"/>
        <v>-156</v>
      </c>
      <c r="W46" s="1" t="s">
        <v>59</v>
      </c>
      <c r="X46" s="1" t="s">
        <v>13</v>
      </c>
    </row>
    <row r="47" spans="1:24" ht="19.5" customHeight="1" x14ac:dyDescent="0.15">
      <c r="A47" s="1" t="s">
        <v>129</v>
      </c>
      <c r="B47" s="1">
        <v>4680</v>
      </c>
      <c r="C47" s="1">
        <f t="shared" si="3"/>
        <v>2019.6602731479506</v>
      </c>
      <c r="D47" s="4">
        <v>1.05</v>
      </c>
      <c r="E47" s="1">
        <f t="shared" si="8"/>
        <v>100.98301365739781</v>
      </c>
      <c r="F47" s="1">
        <f t="shared" si="0"/>
        <v>-55.016986342602195</v>
      </c>
      <c r="I47" s="1">
        <f t="shared" si="1"/>
        <v>0</v>
      </c>
      <c r="J47" s="1">
        <v>324</v>
      </c>
      <c r="O47" s="1">
        <v>-40</v>
      </c>
      <c r="P47" s="1">
        <f t="shared" si="5"/>
        <v>-480</v>
      </c>
      <c r="S47" s="1">
        <v>-360</v>
      </c>
      <c r="V47" s="1">
        <f t="shared" si="7"/>
        <v>-156</v>
      </c>
      <c r="W47" s="1" t="s">
        <v>60</v>
      </c>
      <c r="X47" s="1" t="s">
        <v>13</v>
      </c>
    </row>
    <row r="48" spans="1:24" ht="19.5" customHeight="1" x14ac:dyDescent="0.15">
      <c r="A48" s="1" t="s">
        <v>130</v>
      </c>
      <c r="B48" s="1">
        <v>4825</v>
      </c>
      <c r="C48" s="1">
        <f t="shared" si="3"/>
        <v>1956.8432868053483</v>
      </c>
      <c r="D48" s="4">
        <v>1.05</v>
      </c>
      <c r="E48" s="1">
        <f t="shared" si="8"/>
        <v>97.842164340267573</v>
      </c>
      <c r="F48" s="1">
        <f t="shared" si="0"/>
        <v>-58.157835659732427</v>
      </c>
      <c r="I48" s="1">
        <f t="shared" si="1"/>
        <v>0</v>
      </c>
      <c r="J48" s="1">
        <v>324</v>
      </c>
      <c r="O48" s="1">
        <v>-40</v>
      </c>
      <c r="P48" s="1">
        <f t="shared" si="5"/>
        <v>-480</v>
      </c>
      <c r="S48" s="1">
        <v>-360</v>
      </c>
      <c r="V48" s="1">
        <f t="shared" si="7"/>
        <v>-156</v>
      </c>
      <c r="W48" s="1" t="s">
        <v>61</v>
      </c>
      <c r="X48" s="1" t="s">
        <v>13</v>
      </c>
    </row>
    <row r="49" spans="1:24" ht="19.5" customHeight="1" x14ac:dyDescent="0.15">
      <c r="A49" s="1" t="s">
        <v>131</v>
      </c>
      <c r="B49" s="1">
        <v>4978</v>
      </c>
      <c r="C49" s="1">
        <f t="shared" si="3"/>
        <v>1890.8854511456157</v>
      </c>
      <c r="D49" s="4">
        <v>1.05</v>
      </c>
      <c r="E49" s="1">
        <f t="shared" si="8"/>
        <v>94.54427255728092</v>
      </c>
      <c r="F49" s="1">
        <f t="shared" si="0"/>
        <v>-61.45572744271908</v>
      </c>
      <c r="I49" s="1">
        <f t="shared" si="1"/>
        <v>0</v>
      </c>
      <c r="J49" s="1">
        <v>324</v>
      </c>
      <c r="O49" s="1">
        <v>-40</v>
      </c>
      <c r="P49" s="1">
        <f t="shared" si="5"/>
        <v>-480</v>
      </c>
      <c r="S49" s="1">
        <v>-360</v>
      </c>
      <c r="V49" s="1">
        <f t="shared" si="7"/>
        <v>-156</v>
      </c>
      <c r="W49" s="1" t="s">
        <v>62</v>
      </c>
      <c r="X49" s="1" t="s">
        <v>13</v>
      </c>
    </row>
    <row r="50" spans="1:24" ht="19.5" customHeight="1" x14ac:dyDescent="0.15">
      <c r="A50" s="1" t="s">
        <v>132</v>
      </c>
      <c r="B50" s="1">
        <v>5139</v>
      </c>
      <c r="C50" s="1">
        <f t="shared" si="3"/>
        <v>1821.6297237028966</v>
      </c>
      <c r="D50" s="4">
        <v>1.05</v>
      </c>
      <c r="E50" s="1">
        <f t="shared" si="8"/>
        <v>91.081486185144968</v>
      </c>
      <c r="F50" s="1">
        <f t="shared" si="0"/>
        <v>-64.918513814855032</v>
      </c>
      <c r="I50" s="1">
        <f t="shared" si="1"/>
        <v>0</v>
      </c>
      <c r="J50" s="1">
        <v>324</v>
      </c>
      <c r="O50" s="1">
        <v>-40</v>
      </c>
      <c r="P50" s="1">
        <f t="shared" si="5"/>
        <v>-480</v>
      </c>
      <c r="S50" s="1">
        <v>-360</v>
      </c>
      <c r="V50" s="1">
        <f t="shared" si="7"/>
        <v>-156</v>
      </c>
      <c r="W50" s="1" t="s">
        <v>63</v>
      </c>
      <c r="X50" s="1" t="s">
        <v>13</v>
      </c>
    </row>
    <row r="51" spans="1:24" ht="19.5" customHeight="1" x14ac:dyDescent="0.15">
      <c r="A51" s="1" t="s">
        <v>133</v>
      </c>
      <c r="B51" s="1">
        <v>5310</v>
      </c>
      <c r="C51" s="1">
        <f t="shared" si="3"/>
        <v>1748.9112098880416</v>
      </c>
      <c r="D51" s="4">
        <v>1.05</v>
      </c>
      <c r="E51" s="1">
        <f t="shared" si="8"/>
        <v>87.445560494402116</v>
      </c>
      <c r="F51" s="1">
        <f t="shared" si="0"/>
        <v>-68.554439505597884</v>
      </c>
      <c r="I51" s="1">
        <f t="shared" si="1"/>
        <v>0</v>
      </c>
      <c r="J51" s="1">
        <v>324</v>
      </c>
      <c r="O51" s="1">
        <v>-40</v>
      </c>
      <c r="P51" s="1">
        <f t="shared" si="5"/>
        <v>-480</v>
      </c>
      <c r="S51" s="1">
        <v>-360</v>
      </c>
      <c r="V51" s="1">
        <f t="shared" si="7"/>
        <v>-156</v>
      </c>
      <c r="W51" s="1" t="s">
        <v>64</v>
      </c>
      <c r="X51" s="1" t="s">
        <v>13</v>
      </c>
    </row>
    <row r="52" spans="1:24" ht="19.5" customHeight="1" x14ac:dyDescent="0.15">
      <c r="A52" s="1" t="s">
        <v>134</v>
      </c>
      <c r="B52" s="1">
        <v>5490</v>
      </c>
      <c r="C52" s="1">
        <f t="shared" si="3"/>
        <v>1672.5567703824436</v>
      </c>
      <c r="D52" s="4">
        <v>1.05</v>
      </c>
      <c r="E52" s="1">
        <f t="shared" si="8"/>
        <v>83.627838519122179</v>
      </c>
      <c r="F52" s="1">
        <f t="shared" si="0"/>
        <v>-72.372161480877821</v>
      </c>
      <c r="I52" s="1">
        <f t="shared" si="1"/>
        <v>0</v>
      </c>
      <c r="J52" s="1">
        <v>324</v>
      </c>
      <c r="O52" s="1">
        <v>-40</v>
      </c>
      <c r="P52" s="1">
        <f t="shared" si="5"/>
        <v>-480</v>
      </c>
      <c r="S52" s="1">
        <v>-360</v>
      </c>
      <c r="V52" s="1">
        <f t="shared" si="7"/>
        <v>-156</v>
      </c>
      <c r="W52" s="1" t="s">
        <v>65</v>
      </c>
      <c r="X52" s="1" t="s">
        <v>13</v>
      </c>
    </row>
    <row r="53" spans="1:24" ht="19.5" customHeight="1" x14ac:dyDescent="0.15">
      <c r="A53" s="1" t="s">
        <v>135</v>
      </c>
      <c r="B53" s="1">
        <v>5680</v>
      </c>
      <c r="C53" s="1">
        <f t="shared" si="3"/>
        <v>1592.3846089015658</v>
      </c>
      <c r="D53" s="4">
        <v>1.05</v>
      </c>
      <c r="E53" s="1">
        <f t="shared" si="8"/>
        <v>79.619230445078301</v>
      </c>
      <c r="F53" s="1">
        <f t="shared" si="0"/>
        <v>-76.380769554921699</v>
      </c>
      <c r="I53" s="1">
        <f t="shared" si="1"/>
        <v>0</v>
      </c>
      <c r="J53" s="1">
        <v>324</v>
      </c>
      <c r="O53" s="1">
        <v>-40</v>
      </c>
      <c r="P53" s="1">
        <f t="shared" si="5"/>
        <v>-480</v>
      </c>
      <c r="S53" s="1">
        <v>-360</v>
      </c>
      <c r="V53" s="1">
        <f t="shared" si="7"/>
        <v>-156</v>
      </c>
      <c r="W53" s="1" t="s">
        <v>66</v>
      </c>
      <c r="X53" s="1" t="s">
        <v>13</v>
      </c>
    </row>
    <row r="54" spans="1:24" ht="19.5" customHeight="1" x14ac:dyDescent="0.15">
      <c r="A54" s="1" t="s">
        <v>136</v>
      </c>
      <c r="B54" s="1">
        <v>5881</v>
      </c>
      <c r="C54" s="1">
        <f t="shared" si="3"/>
        <v>1508.2038393466441</v>
      </c>
      <c r="D54" s="4">
        <v>1.05</v>
      </c>
      <c r="E54" s="1">
        <f t="shared" si="8"/>
        <v>75.410191967332366</v>
      </c>
      <c r="F54" s="1">
        <f t="shared" si="0"/>
        <v>-80.589808032667634</v>
      </c>
      <c r="I54" s="1">
        <f t="shared" si="1"/>
        <v>0</v>
      </c>
      <c r="J54" s="1">
        <v>324</v>
      </c>
      <c r="O54" s="1">
        <v>-40</v>
      </c>
      <c r="P54" s="1">
        <f t="shared" si="5"/>
        <v>-480</v>
      </c>
      <c r="S54" s="1">
        <v>-360</v>
      </c>
      <c r="V54" s="1">
        <f t="shared" si="7"/>
        <v>-156</v>
      </c>
      <c r="W54" s="1" t="s">
        <v>67</v>
      </c>
      <c r="X54" s="1" t="s">
        <v>13</v>
      </c>
    </row>
    <row r="55" spans="1:24" ht="19.5" customHeight="1" x14ac:dyDescent="0.15">
      <c r="A55" s="1" t="s">
        <v>137</v>
      </c>
      <c r="B55" s="1">
        <v>6093</v>
      </c>
      <c r="C55" s="1">
        <f t="shared" si="3"/>
        <v>1419.8140313139763</v>
      </c>
      <c r="D55" s="4">
        <v>1.05</v>
      </c>
      <c r="E55" s="1">
        <f t="shared" si="8"/>
        <v>70.990701565698828</v>
      </c>
      <c r="F55" s="1">
        <f t="shared" si="0"/>
        <v>-85.009298434301172</v>
      </c>
      <c r="I55" s="1">
        <f t="shared" si="1"/>
        <v>0</v>
      </c>
      <c r="J55" s="1">
        <v>324</v>
      </c>
      <c r="O55" s="1">
        <v>-40</v>
      </c>
      <c r="P55" s="1">
        <f t="shared" si="5"/>
        <v>-480</v>
      </c>
      <c r="S55" s="1">
        <v>-360</v>
      </c>
      <c r="V55" s="1">
        <f t="shared" si="7"/>
        <v>-156</v>
      </c>
      <c r="W55" s="1" t="s">
        <v>68</v>
      </c>
      <c r="X55" s="1" t="s">
        <v>13</v>
      </c>
    </row>
    <row r="56" spans="1:24" ht="19.5" customHeight="1" x14ac:dyDescent="0.15">
      <c r="A56" s="1" t="s">
        <v>138</v>
      </c>
      <c r="B56" s="1">
        <v>6316</v>
      </c>
      <c r="C56" s="1">
        <f t="shared" si="3"/>
        <v>1327.0047328796752</v>
      </c>
      <c r="D56" s="4">
        <v>1.05</v>
      </c>
      <c r="E56" s="1">
        <f t="shared" si="8"/>
        <v>66.350236643983862</v>
      </c>
      <c r="F56" s="1">
        <f t="shared" si="0"/>
        <v>-89.649763356016138</v>
      </c>
      <c r="I56" s="1">
        <f t="shared" si="1"/>
        <v>0</v>
      </c>
      <c r="J56" s="1">
        <v>324</v>
      </c>
      <c r="O56" s="1">
        <v>-40</v>
      </c>
      <c r="P56" s="1">
        <f t="shared" si="5"/>
        <v>-480</v>
      </c>
      <c r="S56" s="1">
        <v>-360</v>
      </c>
      <c r="V56" s="1">
        <f t="shared" si="7"/>
        <v>-156</v>
      </c>
      <c r="W56" s="1" t="s">
        <v>69</v>
      </c>
      <c r="X56" s="1" t="s">
        <v>13</v>
      </c>
    </row>
    <row r="57" spans="1:24" ht="19.5" customHeight="1" x14ac:dyDescent="0.15">
      <c r="A57" s="1" t="s">
        <v>139</v>
      </c>
      <c r="B57" s="1">
        <v>6552</v>
      </c>
      <c r="C57" s="1">
        <f t="shared" si="3"/>
        <v>1229.5549695236591</v>
      </c>
      <c r="D57" s="4">
        <v>1.05</v>
      </c>
      <c r="E57" s="1">
        <f t="shared" si="8"/>
        <v>61.477748476183024</v>
      </c>
      <c r="F57" s="1">
        <f t="shared" si="0"/>
        <v>-94.522251523816976</v>
      </c>
      <c r="I57" s="1">
        <f t="shared" si="1"/>
        <v>0</v>
      </c>
      <c r="J57" s="1">
        <v>324</v>
      </c>
      <c r="O57" s="1">
        <v>-40</v>
      </c>
      <c r="P57" s="1">
        <f t="shared" si="5"/>
        <v>-480</v>
      </c>
      <c r="S57" s="1">
        <v>-360</v>
      </c>
      <c r="V57" s="1">
        <f t="shared" si="7"/>
        <v>-156</v>
      </c>
      <c r="W57" s="1" t="s">
        <v>70</v>
      </c>
      <c r="X57" s="1" t="s">
        <v>13</v>
      </c>
    </row>
    <row r="58" spans="1:24" ht="19.5" customHeight="1" x14ac:dyDescent="0.15">
      <c r="A58" s="1" t="s">
        <v>140</v>
      </c>
      <c r="B58" s="1">
        <v>6801</v>
      </c>
      <c r="C58" s="1">
        <f t="shared" si="3"/>
        <v>1127.2327179998422</v>
      </c>
      <c r="D58" s="4">
        <v>1.05</v>
      </c>
      <c r="E58" s="1">
        <f t="shared" si="8"/>
        <v>56.361635899992052</v>
      </c>
      <c r="F58" s="1">
        <f t="shared" si="0"/>
        <v>-99.638364100007948</v>
      </c>
      <c r="I58" s="1">
        <f t="shared" si="1"/>
        <v>0</v>
      </c>
      <c r="J58" s="1">
        <v>324</v>
      </c>
      <c r="O58" s="1">
        <v>-40</v>
      </c>
      <c r="P58" s="1">
        <f t="shared" si="5"/>
        <v>-480</v>
      </c>
      <c r="S58" s="1">
        <v>-360</v>
      </c>
      <c r="V58" s="1">
        <f t="shared" si="7"/>
        <v>-156</v>
      </c>
      <c r="W58" s="1" t="s">
        <v>71</v>
      </c>
      <c r="X58" s="1" t="s">
        <v>13</v>
      </c>
    </row>
    <row r="59" spans="1:24" ht="19.5" customHeight="1" x14ac:dyDescent="0.15">
      <c r="A59" s="1" t="s">
        <v>141</v>
      </c>
      <c r="B59" s="1">
        <v>7065</v>
      </c>
      <c r="C59" s="1">
        <f t="shared" si="3"/>
        <v>1019.7943538998343</v>
      </c>
      <c r="D59" s="4">
        <v>1.05</v>
      </c>
      <c r="E59" s="1">
        <f t="shared" si="8"/>
        <v>50.989717694991668</v>
      </c>
      <c r="F59" s="1">
        <f t="shared" si="0"/>
        <v>-105.01028230500833</v>
      </c>
      <c r="I59" s="1">
        <f t="shared" si="1"/>
        <v>0</v>
      </c>
      <c r="J59" s="1">
        <v>324</v>
      </c>
      <c r="O59" s="1">
        <v>-40</v>
      </c>
      <c r="P59" s="1">
        <f t="shared" si="5"/>
        <v>-480</v>
      </c>
      <c r="S59" s="1">
        <v>-360</v>
      </c>
      <c r="V59" s="1">
        <f t="shared" si="7"/>
        <v>-156</v>
      </c>
      <c r="W59" s="1" t="s">
        <v>72</v>
      </c>
      <c r="X59" s="1" t="s">
        <v>13</v>
      </c>
    </row>
  </sheetData>
  <phoneticPr fontId="1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D7AA-5CDF-405F-AA1B-7FF6C2873A2F}">
  <dimension ref="A1:X59"/>
  <sheetViews>
    <sheetView showZeros="0" zoomScale="85" zoomScaleNormal="85" workbookViewId="0">
      <pane ySplit="1" topLeftCell="A8" activePane="bottomLeft" state="frozen"/>
      <selection pane="bottomLeft" activeCell="E13" sqref="E13"/>
    </sheetView>
  </sheetViews>
  <sheetFormatPr defaultRowHeight="22.5" customHeight="1" x14ac:dyDescent="0.15"/>
  <cols>
    <col min="1" max="1" width="6.375" style="1" customWidth="1"/>
    <col min="2" max="2" width="6.375" style="1" hidden="1" customWidth="1"/>
    <col min="3" max="3" width="7.25" style="1" customWidth="1"/>
    <col min="4" max="4" width="6.5" style="4" customWidth="1"/>
    <col min="5" max="6" width="6.125" style="1" customWidth="1"/>
    <col min="7" max="7" width="6.75" style="1" customWidth="1"/>
    <col min="8" max="8" width="4.375" style="1" customWidth="1"/>
    <col min="9" max="10" width="6.75" style="1" customWidth="1"/>
    <col min="11" max="11" width="5.75" style="1" customWidth="1"/>
    <col min="12" max="13" width="6.75" style="1" customWidth="1"/>
    <col min="14" max="14" width="18.875" style="1" customWidth="1"/>
    <col min="15" max="15" width="4.5" style="1" customWidth="1"/>
    <col min="16" max="17" width="6.75" style="1" customWidth="1"/>
    <col min="18" max="18" width="9.875" style="1" customWidth="1"/>
    <col min="19" max="19" width="10.25" style="1" customWidth="1"/>
    <col min="20" max="22" width="6.75" style="1" customWidth="1"/>
    <col min="23" max="23" width="19.625" style="1" hidden="1" customWidth="1"/>
    <col min="24" max="16384" width="9" style="1"/>
  </cols>
  <sheetData>
    <row r="1" spans="1:24" ht="50.25" customHeight="1" x14ac:dyDescent="0.15">
      <c r="A1" s="1" t="s">
        <v>0</v>
      </c>
      <c r="B1" s="1" t="s">
        <v>77</v>
      </c>
      <c r="C1" s="1" t="s">
        <v>1</v>
      </c>
      <c r="D1" s="4" t="s">
        <v>81</v>
      </c>
      <c r="E1" s="1" t="s">
        <v>145</v>
      </c>
      <c r="F1" s="1" t="s">
        <v>146</v>
      </c>
      <c r="G1" s="2" t="s">
        <v>73</v>
      </c>
      <c r="H1" s="2" t="s">
        <v>74</v>
      </c>
      <c r="I1" s="2" t="s">
        <v>80</v>
      </c>
      <c r="J1" s="2" t="s">
        <v>83</v>
      </c>
      <c r="K1" s="2" t="s">
        <v>163</v>
      </c>
      <c r="L1" s="2" t="s">
        <v>82</v>
      </c>
      <c r="M1" s="2" t="s">
        <v>75</v>
      </c>
      <c r="N1" s="2" t="s">
        <v>3</v>
      </c>
      <c r="O1" s="3" t="s">
        <v>161</v>
      </c>
      <c r="P1" s="3" t="s">
        <v>143</v>
      </c>
      <c r="Q1" s="3" t="s">
        <v>78</v>
      </c>
      <c r="R1" s="3" t="s">
        <v>79</v>
      </c>
      <c r="S1" s="3" t="s">
        <v>144</v>
      </c>
      <c r="T1" s="3" t="s">
        <v>75</v>
      </c>
      <c r="U1" s="3" t="s">
        <v>76</v>
      </c>
      <c r="V1" s="3"/>
      <c r="W1" s="1" t="s">
        <v>2</v>
      </c>
      <c r="X1" s="1" t="s">
        <v>3</v>
      </c>
    </row>
    <row r="2" spans="1:24" ht="19.5" customHeight="1" x14ac:dyDescent="0.15">
      <c r="A2" s="1" t="s">
        <v>84</v>
      </c>
      <c r="B2" s="1">
        <v>663</v>
      </c>
      <c r="C2" s="1">
        <f>SUM(G2+I2+J2+L2+M2+P2+Q2+R2+T2)*D2</f>
        <v>682</v>
      </c>
      <c r="D2" s="4">
        <v>1.1000000000000001</v>
      </c>
      <c r="E2" s="1">
        <f>SUM(C2*1.1-C2)</f>
        <v>68.200000000000045</v>
      </c>
      <c r="F2" s="1">
        <f>SUM(E2+V2)</f>
        <v>688.2</v>
      </c>
      <c r="G2" s="1">
        <v>500</v>
      </c>
      <c r="H2" s="1">
        <v>10</v>
      </c>
      <c r="I2" s="1">
        <f>SUM(H2*12)</f>
        <v>120</v>
      </c>
      <c r="N2" s="5" t="s">
        <v>5</v>
      </c>
      <c r="V2" s="1">
        <f>SUM(G2+I2)</f>
        <v>620</v>
      </c>
      <c r="W2" s="1" t="s">
        <v>4</v>
      </c>
      <c r="X2" s="1" t="s">
        <v>5</v>
      </c>
    </row>
    <row r="3" spans="1:24" ht="19.5" customHeight="1" x14ac:dyDescent="0.15">
      <c r="A3" s="1" t="s">
        <v>85</v>
      </c>
      <c r="B3" s="1">
        <v>1052</v>
      </c>
      <c r="C3" s="1">
        <f>SUM(C2+G3+I3+J3+L3+M3+P3+Q3+R3+T3)*D3</f>
        <v>1102.2</v>
      </c>
      <c r="D3" s="4">
        <v>1.1000000000000001</v>
      </c>
      <c r="E3" s="1">
        <f>SUM(C3*1.1-C3)</f>
        <v>110.22000000000003</v>
      </c>
      <c r="F3" s="1">
        <f t="shared" ref="F3:F59" si="0">SUM(E3+V3)</f>
        <v>430.22</v>
      </c>
      <c r="G3" s="1">
        <v>200</v>
      </c>
      <c r="H3" s="1">
        <v>10</v>
      </c>
      <c r="I3" s="1">
        <f t="shared" ref="I3:I59" si="1">SUM(H3*12)</f>
        <v>120</v>
      </c>
      <c r="N3" s="5" t="s">
        <v>7</v>
      </c>
      <c r="V3" s="1">
        <f t="shared" ref="V3:V13" si="2">SUM(G3+I3)</f>
        <v>320</v>
      </c>
      <c r="W3" s="1" t="s">
        <v>6</v>
      </c>
      <c r="X3" s="1" t="s">
        <v>7</v>
      </c>
    </row>
    <row r="4" spans="1:24" ht="19.5" customHeight="1" x14ac:dyDescent="0.15">
      <c r="A4" s="1" t="s">
        <v>86</v>
      </c>
      <c r="B4" s="1">
        <v>1362</v>
      </c>
      <c r="C4" s="1">
        <f t="shared" ref="C4:C59" si="3">SUM(C3+G4+I4+J4+L4+M4+P4+Q4+R4+T4)*D4</f>
        <v>1564.42</v>
      </c>
      <c r="D4" s="4">
        <v>1.1000000000000001</v>
      </c>
      <c r="E4" s="1">
        <f t="shared" ref="E4:E14" si="4">SUM(C4*1.1-C4)</f>
        <v>156.44200000000023</v>
      </c>
      <c r="F4" s="1">
        <f t="shared" si="0"/>
        <v>476.44200000000023</v>
      </c>
      <c r="G4" s="1">
        <v>200</v>
      </c>
      <c r="H4" s="1">
        <v>10</v>
      </c>
      <c r="I4" s="1">
        <f t="shared" si="1"/>
        <v>120</v>
      </c>
      <c r="N4" s="5" t="s">
        <v>9</v>
      </c>
      <c r="V4" s="1">
        <f t="shared" si="2"/>
        <v>320</v>
      </c>
      <c r="W4" s="1" t="s">
        <v>8</v>
      </c>
      <c r="X4" s="1" t="s">
        <v>9</v>
      </c>
    </row>
    <row r="5" spans="1:24" ht="19.5" customHeight="1" x14ac:dyDescent="0.15">
      <c r="A5" s="1" t="s">
        <v>87</v>
      </c>
      <c r="B5" s="1">
        <v>1599</v>
      </c>
      <c r="C5" s="1">
        <f t="shared" si="3"/>
        <v>1852.8620000000003</v>
      </c>
      <c r="D5" s="4">
        <v>1.1000000000000001</v>
      </c>
      <c r="E5" s="1">
        <f t="shared" si="4"/>
        <v>185.28620000000024</v>
      </c>
      <c r="F5" s="1">
        <f t="shared" si="0"/>
        <v>305.28620000000024</v>
      </c>
      <c r="H5" s="1">
        <v>10</v>
      </c>
      <c r="I5" s="1">
        <f t="shared" si="1"/>
        <v>120</v>
      </c>
      <c r="N5" s="1" t="s">
        <v>11</v>
      </c>
      <c r="V5" s="1">
        <f t="shared" si="2"/>
        <v>120</v>
      </c>
      <c r="W5" s="1" t="s">
        <v>10</v>
      </c>
      <c r="X5" s="1" t="s">
        <v>11</v>
      </c>
    </row>
    <row r="6" spans="1:24" ht="19.5" customHeight="1" x14ac:dyDescent="0.15">
      <c r="A6" s="1" t="s">
        <v>88</v>
      </c>
      <c r="B6" s="1">
        <v>1850</v>
      </c>
      <c r="C6" s="1">
        <f t="shared" si="3"/>
        <v>2170.1482000000005</v>
      </c>
      <c r="D6" s="4">
        <v>1.1000000000000001</v>
      </c>
      <c r="E6" s="1">
        <f t="shared" si="4"/>
        <v>217.01482000000033</v>
      </c>
      <c r="F6" s="1">
        <f t="shared" si="0"/>
        <v>337.01482000000033</v>
      </c>
      <c r="H6" s="1">
        <v>10</v>
      </c>
      <c r="I6" s="1">
        <f t="shared" si="1"/>
        <v>120</v>
      </c>
      <c r="N6" s="1" t="s">
        <v>11</v>
      </c>
      <c r="V6" s="1">
        <f t="shared" si="2"/>
        <v>120</v>
      </c>
      <c r="W6" s="1" t="s">
        <v>12</v>
      </c>
      <c r="X6" s="1" t="s">
        <v>13</v>
      </c>
    </row>
    <row r="7" spans="1:24" ht="19.5" customHeight="1" x14ac:dyDescent="0.15">
      <c r="A7" s="1" t="s">
        <v>89</v>
      </c>
      <c r="B7" s="1">
        <v>2118</v>
      </c>
      <c r="C7" s="1">
        <f t="shared" si="3"/>
        <v>2519.1630200000009</v>
      </c>
      <c r="D7" s="4">
        <v>1.1000000000000001</v>
      </c>
      <c r="E7" s="1">
        <f t="shared" si="4"/>
        <v>251.91630200000009</v>
      </c>
      <c r="F7" s="1">
        <f t="shared" si="0"/>
        <v>371.91630200000009</v>
      </c>
      <c r="H7" s="1">
        <v>10</v>
      </c>
      <c r="I7" s="1">
        <f t="shared" si="1"/>
        <v>120</v>
      </c>
      <c r="N7" s="1" t="s">
        <v>11</v>
      </c>
      <c r="V7" s="1">
        <f t="shared" si="2"/>
        <v>120</v>
      </c>
      <c r="W7" s="1" t="s">
        <v>14</v>
      </c>
      <c r="X7" s="1" t="s">
        <v>13</v>
      </c>
    </row>
    <row r="8" spans="1:24" ht="19.5" customHeight="1" x14ac:dyDescent="0.15">
      <c r="A8" s="1" t="s">
        <v>90</v>
      </c>
      <c r="B8" s="1">
        <v>2405</v>
      </c>
      <c r="C8" s="1">
        <f t="shared" si="3"/>
        <v>2903.0793220000014</v>
      </c>
      <c r="D8" s="4">
        <v>1.1000000000000001</v>
      </c>
      <c r="E8" s="1">
        <f t="shared" si="4"/>
        <v>290.30793220000032</v>
      </c>
      <c r="F8" s="1">
        <f t="shared" si="0"/>
        <v>410.30793220000032</v>
      </c>
      <c r="H8" s="1">
        <v>10</v>
      </c>
      <c r="I8" s="1">
        <f t="shared" si="1"/>
        <v>120</v>
      </c>
      <c r="N8" s="1" t="s">
        <v>11</v>
      </c>
      <c r="V8" s="1">
        <f t="shared" si="2"/>
        <v>120</v>
      </c>
      <c r="W8" s="1" t="s">
        <v>15</v>
      </c>
      <c r="X8" s="1" t="s">
        <v>13</v>
      </c>
    </row>
    <row r="9" spans="1:24" ht="19.5" customHeight="1" x14ac:dyDescent="0.15">
      <c r="A9" s="1" t="s">
        <v>91</v>
      </c>
      <c r="B9" s="1">
        <v>2713</v>
      </c>
      <c r="C9" s="1">
        <f t="shared" si="3"/>
        <v>3325.3872542000017</v>
      </c>
      <c r="D9" s="4">
        <v>1.1000000000000001</v>
      </c>
      <c r="E9" s="1">
        <f t="shared" si="4"/>
        <v>332.53872542000045</v>
      </c>
      <c r="F9" s="1">
        <f t="shared" si="0"/>
        <v>452.53872542000045</v>
      </c>
      <c r="H9" s="1">
        <v>10</v>
      </c>
      <c r="I9" s="1">
        <f t="shared" si="1"/>
        <v>120</v>
      </c>
      <c r="N9" s="1" t="s">
        <v>11</v>
      </c>
      <c r="V9" s="1">
        <f t="shared" si="2"/>
        <v>120</v>
      </c>
      <c r="W9" s="1" t="s">
        <v>16</v>
      </c>
      <c r="X9" s="1" t="s">
        <v>13</v>
      </c>
    </row>
    <row r="10" spans="1:24" ht="19.5" customHeight="1" x14ac:dyDescent="0.15">
      <c r="A10" s="1" t="s">
        <v>92</v>
      </c>
      <c r="B10" s="1">
        <v>3046</v>
      </c>
      <c r="C10" s="1">
        <f t="shared" si="3"/>
        <v>3789.9259796200022</v>
      </c>
      <c r="D10" s="4">
        <v>1.1000000000000001</v>
      </c>
      <c r="E10" s="1">
        <f t="shared" si="4"/>
        <v>378.99259796200022</v>
      </c>
      <c r="F10" s="1">
        <f t="shared" si="0"/>
        <v>498.99259796200022</v>
      </c>
      <c r="H10" s="1">
        <v>10</v>
      </c>
      <c r="I10" s="1">
        <f t="shared" si="1"/>
        <v>120</v>
      </c>
      <c r="N10" s="1" t="s">
        <v>11</v>
      </c>
      <c r="V10" s="1">
        <f t="shared" si="2"/>
        <v>120</v>
      </c>
      <c r="W10" s="1" t="s">
        <v>17</v>
      </c>
      <c r="X10" s="1" t="s">
        <v>13</v>
      </c>
    </row>
    <row r="11" spans="1:24" ht="19.5" customHeight="1" x14ac:dyDescent="0.15">
      <c r="A11" s="1" t="s">
        <v>93</v>
      </c>
      <c r="B11" s="1">
        <v>3406</v>
      </c>
      <c r="C11" s="1">
        <f t="shared" si="3"/>
        <v>4300.9185775820024</v>
      </c>
      <c r="D11" s="4">
        <v>1.1000000000000001</v>
      </c>
      <c r="E11" s="1">
        <f t="shared" si="4"/>
        <v>430.0918577582006</v>
      </c>
      <c r="F11" s="1">
        <f t="shared" si="0"/>
        <v>550.0918577582006</v>
      </c>
      <c r="H11" s="1">
        <v>10</v>
      </c>
      <c r="I11" s="1">
        <f t="shared" si="1"/>
        <v>120</v>
      </c>
      <c r="N11" s="1" t="s">
        <v>11</v>
      </c>
      <c r="V11" s="1">
        <f t="shared" si="2"/>
        <v>120</v>
      </c>
      <c r="W11" s="1" t="s">
        <v>18</v>
      </c>
      <c r="X11" s="1" t="s">
        <v>13</v>
      </c>
    </row>
    <row r="12" spans="1:24" ht="19.5" customHeight="1" x14ac:dyDescent="0.15">
      <c r="A12" s="1" t="s">
        <v>94</v>
      </c>
      <c r="B12" s="1">
        <v>3798</v>
      </c>
      <c r="C12" s="1">
        <f t="shared" si="3"/>
        <v>4863.010435340203</v>
      </c>
      <c r="D12" s="4">
        <v>1.1000000000000001</v>
      </c>
      <c r="E12" s="1">
        <f t="shared" si="4"/>
        <v>486.30104353402112</v>
      </c>
      <c r="F12" s="1">
        <f t="shared" si="0"/>
        <v>606.30104353402112</v>
      </c>
      <c r="H12" s="1">
        <v>10</v>
      </c>
      <c r="I12" s="1">
        <f t="shared" si="1"/>
        <v>120</v>
      </c>
      <c r="N12" s="1" t="s">
        <v>11</v>
      </c>
      <c r="V12" s="1">
        <f t="shared" si="2"/>
        <v>120</v>
      </c>
      <c r="W12" s="1" t="s">
        <v>19</v>
      </c>
      <c r="X12" s="1" t="s">
        <v>13</v>
      </c>
    </row>
    <row r="13" spans="1:24" ht="19.5" customHeight="1" x14ac:dyDescent="0.15">
      <c r="A13" s="1" t="s">
        <v>95</v>
      </c>
      <c r="B13" s="1">
        <v>4226</v>
      </c>
      <c r="C13" s="1">
        <f t="shared" si="3"/>
        <v>5481.3114788742241</v>
      </c>
      <c r="D13" s="4">
        <v>1.1000000000000001</v>
      </c>
      <c r="E13" s="1">
        <f t="shared" si="4"/>
        <v>548.13114788742314</v>
      </c>
      <c r="F13" s="1">
        <f t="shared" si="0"/>
        <v>668.13114788742314</v>
      </c>
      <c r="H13" s="1">
        <v>10</v>
      </c>
      <c r="I13" s="1">
        <f t="shared" si="1"/>
        <v>120</v>
      </c>
      <c r="N13" s="1" t="s">
        <v>11</v>
      </c>
      <c r="V13" s="1">
        <f t="shared" si="2"/>
        <v>120</v>
      </c>
      <c r="W13" s="1" t="s">
        <v>20</v>
      </c>
      <c r="X13" s="1" t="s">
        <v>13</v>
      </c>
    </row>
    <row r="14" spans="1:24" ht="19.5" customHeight="1" x14ac:dyDescent="0.15">
      <c r="A14" s="1" t="s">
        <v>96</v>
      </c>
      <c r="B14" s="1">
        <v>5185</v>
      </c>
      <c r="C14" s="1">
        <f t="shared" si="3"/>
        <v>6491.4426267616473</v>
      </c>
      <c r="D14" s="4">
        <v>1.1000000000000001</v>
      </c>
      <c r="E14" s="1">
        <f t="shared" si="4"/>
        <v>649.14426267616545</v>
      </c>
      <c r="F14" s="1">
        <f t="shared" si="0"/>
        <v>769.14426267616545</v>
      </c>
      <c r="H14" s="1">
        <v>10</v>
      </c>
      <c r="I14" s="1">
        <f t="shared" si="1"/>
        <v>120</v>
      </c>
      <c r="M14" s="1">
        <v>300</v>
      </c>
      <c r="N14" s="5" t="s">
        <v>159</v>
      </c>
      <c r="P14" s="1">
        <f>SUM(O14*6)</f>
        <v>0</v>
      </c>
      <c r="V14" s="1">
        <f>SUM(G14+I14+P14)</f>
        <v>120</v>
      </c>
      <c r="W14" s="1" t="s">
        <v>21</v>
      </c>
      <c r="X14" s="1" t="s">
        <v>22</v>
      </c>
    </row>
    <row r="15" spans="1:24" ht="19.5" customHeight="1" x14ac:dyDescent="0.15">
      <c r="A15" s="1" t="s">
        <v>97</v>
      </c>
      <c r="B15" s="1">
        <v>5137</v>
      </c>
      <c r="C15" s="1">
        <f t="shared" si="3"/>
        <v>6816.01475809973</v>
      </c>
      <c r="D15" s="4">
        <v>1.05</v>
      </c>
      <c r="E15" s="1">
        <f>SUM(C15*1.05-C15)</f>
        <v>340.80073790498682</v>
      </c>
      <c r="F15" s="1">
        <f t="shared" si="0"/>
        <v>-59.199262095013182</v>
      </c>
      <c r="I15" s="1">
        <f t="shared" si="1"/>
        <v>0</v>
      </c>
      <c r="K15" s="1" t="s">
        <v>164</v>
      </c>
      <c r="N15" s="1" t="s">
        <v>160</v>
      </c>
      <c r="P15" s="1">
        <f>SUM(O15*12)</f>
        <v>0</v>
      </c>
      <c r="V15" s="1">
        <v>-400</v>
      </c>
      <c r="W15" s="1" t="s">
        <v>23</v>
      </c>
      <c r="X15" s="1" t="s">
        <v>24</v>
      </c>
    </row>
    <row r="16" spans="1:24" ht="19.5" customHeight="1" x14ac:dyDescent="0.15">
      <c r="A16" s="1" t="s">
        <v>98</v>
      </c>
      <c r="B16" s="1">
        <v>5086</v>
      </c>
      <c r="C16" s="1">
        <f t="shared" si="3"/>
        <v>7156.8154960047168</v>
      </c>
      <c r="D16" s="4">
        <v>1.05</v>
      </c>
      <c r="E16" s="1">
        <f t="shared" ref="E16:E59" si="5">SUM(C16*1.05-C16)</f>
        <v>357.84077480023643</v>
      </c>
      <c r="F16" s="1">
        <f t="shared" si="0"/>
        <v>-92.159225199763569</v>
      </c>
      <c r="I16" s="1">
        <f t="shared" si="1"/>
        <v>0</v>
      </c>
      <c r="K16" s="1" t="s">
        <v>165</v>
      </c>
      <c r="N16" s="1" t="s">
        <v>160</v>
      </c>
      <c r="P16" s="1">
        <f t="shared" ref="P16:P59" si="6">SUM(O16*12)</f>
        <v>0</v>
      </c>
      <c r="V16" s="1">
        <v>-450</v>
      </c>
      <c r="W16" s="1" t="s">
        <v>25</v>
      </c>
      <c r="X16" s="1" t="s">
        <v>13</v>
      </c>
    </row>
    <row r="17" spans="1:24" ht="19.5" customHeight="1" x14ac:dyDescent="0.15">
      <c r="A17" s="1" t="s">
        <v>99</v>
      </c>
      <c r="B17" s="1">
        <v>5031</v>
      </c>
      <c r="C17" s="1">
        <f t="shared" si="3"/>
        <v>7035.8562708049531</v>
      </c>
      <c r="D17" s="4">
        <v>1.05</v>
      </c>
      <c r="E17" s="1">
        <f t="shared" si="5"/>
        <v>351.79281354024806</v>
      </c>
      <c r="F17" s="1">
        <f t="shared" si="0"/>
        <v>-104.20718645975194</v>
      </c>
      <c r="I17" s="1">
        <f t="shared" si="1"/>
        <v>0</v>
      </c>
      <c r="K17" s="1">
        <v>15</v>
      </c>
      <c r="L17" s="1">
        <f>SUM(K17*12)</f>
        <v>180</v>
      </c>
      <c r="N17" s="1" t="s">
        <v>24</v>
      </c>
      <c r="O17" s="1">
        <v>-53</v>
      </c>
      <c r="P17" s="1">
        <f t="shared" si="6"/>
        <v>-636</v>
      </c>
      <c r="V17" s="1">
        <f>SUM(L17+P17)</f>
        <v>-456</v>
      </c>
      <c r="W17" s="1" t="s">
        <v>26</v>
      </c>
      <c r="X17" s="1" t="s">
        <v>13</v>
      </c>
    </row>
    <row r="18" spans="1:24" ht="19.5" customHeight="1" x14ac:dyDescent="0.15">
      <c r="A18" s="1" t="s">
        <v>100</v>
      </c>
      <c r="B18" s="1">
        <v>4972</v>
      </c>
      <c r="C18" s="1">
        <f t="shared" si="3"/>
        <v>6908.8490843452009</v>
      </c>
      <c r="D18" s="4">
        <v>1.05</v>
      </c>
      <c r="E18" s="1">
        <f t="shared" si="5"/>
        <v>345.44245421726009</v>
      </c>
      <c r="F18" s="1">
        <f t="shared" si="0"/>
        <v>-110.55754578273991</v>
      </c>
      <c r="I18" s="1">
        <f t="shared" si="1"/>
        <v>0</v>
      </c>
      <c r="K18" s="1">
        <v>15</v>
      </c>
      <c r="L18" s="1">
        <f>SUM(K18*12)</f>
        <v>180</v>
      </c>
      <c r="N18" s="1" t="s">
        <v>24</v>
      </c>
      <c r="O18" s="1">
        <v>-53</v>
      </c>
      <c r="P18" s="1">
        <f t="shared" si="6"/>
        <v>-636</v>
      </c>
      <c r="V18" s="1">
        <f t="shared" ref="V18:V23" si="7">SUM(L18+P18)</f>
        <v>-456</v>
      </c>
      <c r="W18" s="1" t="s">
        <v>27</v>
      </c>
      <c r="X18" s="1" t="s">
        <v>13</v>
      </c>
    </row>
    <row r="19" spans="1:24" ht="19.5" customHeight="1" x14ac:dyDescent="0.15">
      <c r="A19" s="1" t="s">
        <v>101</v>
      </c>
      <c r="B19" s="1">
        <v>4909</v>
      </c>
      <c r="C19" s="1">
        <f t="shared" si="3"/>
        <v>6586.4915385624608</v>
      </c>
      <c r="D19" s="4">
        <v>1.05</v>
      </c>
      <c r="E19" s="1">
        <f t="shared" si="5"/>
        <v>329.32457692812295</v>
      </c>
      <c r="F19" s="1">
        <f t="shared" si="0"/>
        <v>-306.67542307187705</v>
      </c>
      <c r="I19" s="1">
        <f t="shared" si="1"/>
        <v>0</v>
      </c>
      <c r="L19" s="1">
        <f>SUM(K19*12)</f>
        <v>0</v>
      </c>
      <c r="N19" s="1" t="s">
        <v>30</v>
      </c>
      <c r="O19" s="1">
        <v>-53</v>
      </c>
      <c r="P19" s="1">
        <f t="shared" si="6"/>
        <v>-636</v>
      </c>
      <c r="V19" s="1">
        <f t="shared" si="7"/>
        <v>-636</v>
      </c>
      <c r="W19" s="1" t="s">
        <v>28</v>
      </c>
      <c r="X19" s="1" t="s">
        <v>13</v>
      </c>
    </row>
    <row r="20" spans="1:24" ht="19.5" customHeight="1" x14ac:dyDescent="0.15">
      <c r="A20" s="1" t="s">
        <v>102</v>
      </c>
      <c r="B20" s="1">
        <v>4649</v>
      </c>
      <c r="C20" s="1">
        <f t="shared" si="3"/>
        <v>6248.0161154905845</v>
      </c>
      <c r="D20" s="4">
        <v>1.05</v>
      </c>
      <c r="E20" s="1">
        <f t="shared" si="5"/>
        <v>312.40080577452954</v>
      </c>
      <c r="F20" s="1">
        <f t="shared" si="0"/>
        <v>-323.59919422547046</v>
      </c>
      <c r="I20" s="1">
        <f t="shared" si="1"/>
        <v>0</v>
      </c>
      <c r="N20" s="1" t="s">
        <v>30</v>
      </c>
      <c r="O20" s="1">
        <v>-53</v>
      </c>
      <c r="P20" s="1">
        <f t="shared" si="6"/>
        <v>-636</v>
      </c>
      <c r="V20" s="1">
        <f t="shared" si="7"/>
        <v>-636</v>
      </c>
      <c r="W20" s="1" t="s">
        <v>29</v>
      </c>
      <c r="X20" s="1" t="s">
        <v>30</v>
      </c>
    </row>
    <row r="21" spans="1:24" ht="19.5" customHeight="1" x14ac:dyDescent="0.15">
      <c r="A21" s="1" t="s">
        <v>103</v>
      </c>
      <c r="B21" s="1">
        <v>4371</v>
      </c>
      <c r="C21" s="1">
        <f t="shared" si="3"/>
        <v>5892.6169212651139</v>
      </c>
      <c r="D21" s="4">
        <v>1.05</v>
      </c>
      <c r="E21" s="1">
        <f t="shared" si="5"/>
        <v>294.63084606325629</v>
      </c>
      <c r="F21" s="1">
        <f t="shared" si="0"/>
        <v>-341.36915393674371</v>
      </c>
      <c r="I21" s="1">
        <f t="shared" si="1"/>
        <v>0</v>
      </c>
      <c r="N21" s="1" t="s">
        <v>30</v>
      </c>
      <c r="O21" s="1">
        <v>-53</v>
      </c>
      <c r="P21" s="1">
        <f t="shared" si="6"/>
        <v>-636</v>
      </c>
      <c r="V21" s="1">
        <f t="shared" si="7"/>
        <v>-636</v>
      </c>
      <c r="W21" s="1" t="s">
        <v>31</v>
      </c>
      <c r="X21" s="1" t="s">
        <v>13</v>
      </c>
    </row>
    <row r="22" spans="1:24" ht="19.5" customHeight="1" x14ac:dyDescent="0.15">
      <c r="A22" s="1" t="s">
        <v>104</v>
      </c>
      <c r="B22" s="1">
        <v>4073</v>
      </c>
      <c r="C22" s="1">
        <f t="shared" si="3"/>
        <v>5519.44776732837</v>
      </c>
      <c r="D22" s="4">
        <v>1.05</v>
      </c>
      <c r="E22" s="1">
        <f t="shared" si="5"/>
        <v>275.97238836641918</v>
      </c>
      <c r="F22" s="1">
        <f t="shared" si="0"/>
        <v>-360.02761163358082</v>
      </c>
      <c r="I22" s="1">
        <f t="shared" si="1"/>
        <v>0</v>
      </c>
      <c r="N22" s="1" t="s">
        <v>30</v>
      </c>
      <c r="O22" s="1">
        <v>-53</v>
      </c>
      <c r="P22" s="1">
        <f t="shared" si="6"/>
        <v>-636</v>
      </c>
      <c r="V22" s="1">
        <f t="shared" si="7"/>
        <v>-636</v>
      </c>
      <c r="W22" s="1" t="s">
        <v>32</v>
      </c>
      <c r="X22" s="1" t="s">
        <v>13</v>
      </c>
    </row>
    <row r="23" spans="1:24" ht="19.5" customHeight="1" x14ac:dyDescent="0.15">
      <c r="A23" s="1" t="s">
        <v>105</v>
      </c>
      <c r="B23" s="1">
        <v>3755</v>
      </c>
      <c r="C23" s="1">
        <f t="shared" si="3"/>
        <v>5127.620155694789</v>
      </c>
      <c r="D23" s="4">
        <v>1.05</v>
      </c>
      <c r="E23" s="1">
        <f t="shared" si="5"/>
        <v>256.38100778473927</v>
      </c>
      <c r="F23" s="1">
        <f t="shared" si="0"/>
        <v>-379.61899221526073</v>
      </c>
      <c r="I23" s="1">
        <f t="shared" si="1"/>
        <v>0</v>
      </c>
      <c r="N23" s="1" t="s">
        <v>30</v>
      </c>
      <c r="O23" s="1">
        <v>-53</v>
      </c>
      <c r="P23" s="1">
        <f t="shared" si="6"/>
        <v>-636</v>
      </c>
      <c r="V23" s="1">
        <f t="shared" si="7"/>
        <v>-636</v>
      </c>
      <c r="W23" s="1" t="s">
        <v>33</v>
      </c>
      <c r="X23" s="1" t="s">
        <v>13</v>
      </c>
    </row>
    <row r="24" spans="1:24" ht="19.5" customHeight="1" x14ac:dyDescent="0.15">
      <c r="A24" s="1" t="s">
        <v>106</v>
      </c>
      <c r="B24" s="1">
        <v>2888</v>
      </c>
      <c r="C24" s="1">
        <f t="shared" si="3"/>
        <v>5056.4011634795288</v>
      </c>
      <c r="D24" s="4">
        <v>1.05</v>
      </c>
      <c r="E24" s="1">
        <f t="shared" si="5"/>
        <v>252.82005817397658</v>
      </c>
      <c r="F24" s="1">
        <f t="shared" si="0"/>
        <v>-59.179941826023423</v>
      </c>
      <c r="I24" s="1">
        <f t="shared" si="1"/>
        <v>0</v>
      </c>
      <c r="J24" s="1">
        <v>324</v>
      </c>
      <c r="N24" s="5" t="s">
        <v>167</v>
      </c>
      <c r="O24" s="1">
        <v>-53</v>
      </c>
      <c r="P24" s="1">
        <f t="shared" si="6"/>
        <v>-636</v>
      </c>
      <c r="V24" s="1">
        <f>SUM(J24+P24)</f>
        <v>-312</v>
      </c>
      <c r="W24" s="1" t="s">
        <v>34</v>
      </c>
      <c r="X24" s="1" t="s">
        <v>35</v>
      </c>
    </row>
    <row r="25" spans="1:24" ht="19.5" customHeight="1" x14ac:dyDescent="0.15">
      <c r="A25" s="1" t="s">
        <v>107</v>
      </c>
      <c r="B25" s="1">
        <v>2923</v>
      </c>
      <c r="C25" s="1">
        <f t="shared" si="3"/>
        <v>4981.621221653505</v>
      </c>
      <c r="D25" s="4">
        <v>1.05</v>
      </c>
      <c r="E25" s="1">
        <f t="shared" si="5"/>
        <v>249.08106108267566</v>
      </c>
      <c r="F25" s="1">
        <f t="shared" si="0"/>
        <v>-62.91893891732434</v>
      </c>
      <c r="I25" s="1">
        <f t="shared" si="1"/>
        <v>0</v>
      </c>
      <c r="J25" s="1">
        <v>324</v>
      </c>
      <c r="O25" s="1">
        <v>-53</v>
      </c>
      <c r="P25" s="1">
        <f t="shared" si="6"/>
        <v>-636</v>
      </c>
      <c r="V25" s="1">
        <f t="shared" ref="V25:V59" si="8">SUM(J25+P25)</f>
        <v>-312</v>
      </c>
      <c r="W25" s="1" t="s">
        <v>36</v>
      </c>
      <c r="X25" s="1" t="s">
        <v>37</v>
      </c>
    </row>
    <row r="26" spans="1:24" ht="19.5" customHeight="1" x14ac:dyDescent="0.15">
      <c r="A26" s="1" t="s">
        <v>108</v>
      </c>
      <c r="B26" s="1">
        <v>2961</v>
      </c>
      <c r="C26" s="1">
        <f t="shared" si="3"/>
        <v>4903.1022827361803</v>
      </c>
      <c r="D26" s="4">
        <v>1.05</v>
      </c>
      <c r="E26" s="1">
        <f t="shared" si="5"/>
        <v>245.15511413680906</v>
      </c>
      <c r="F26" s="1">
        <f t="shared" si="0"/>
        <v>-66.844885863190939</v>
      </c>
      <c r="I26" s="1">
        <f t="shared" si="1"/>
        <v>0</v>
      </c>
      <c r="J26" s="1">
        <v>324</v>
      </c>
      <c r="O26" s="1">
        <v>-53</v>
      </c>
      <c r="P26" s="1">
        <f t="shared" si="6"/>
        <v>-636</v>
      </c>
      <c r="V26" s="1">
        <f t="shared" si="8"/>
        <v>-312</v>
      </c>
      <c r="W26" s="1" t="s">
        <v>38</v>
      </c>
      <c r="X26" s="1" t="s">
        <v>13</v>
      </c>
    </row>
    <row r="27" spans="1:24" ht="19.5" customHeight="1" x14ac:dyDescent="0.15">
      <c r="A27" s="1" t="s">
        <v>109</v>
      </c>
      <c r="B27" s="1">
        <v>3001</v>
      </c>
      <c r="C27" s="1">
        <f t="shared" si="3"/>
        <v>4820.6573968729899</v>
      </c>
      <c r="D27" s="4">
        <v>1.05</v>
      </c>
      <c r="E27" s="1">
        <f t="shared" si="5"/>
        <v>241.03286984364968</v>
      </c>
      <c r="F27" s="1">
        <f t="shared" si="0"/>
        <v>-70.967130156350322</v>
      </c>
      <c r="I27" s="1">
        <f t="shared" si="1"/>
        <v>0</v>
      </c>
      <c r="J27" s="1">
        <v>324</v>
      </c>
      <c r="O27" s="1">
        <v>-53</v>
      </c>
      <c r="P27" s="1">
        <f t="shared" si="6"/>
        <v>-636</v>
      </c>
      <c r="V27" s="1">
        <f t="shared" si="8"/>
        <v>-312</v>
      </c>
      <c r="W27" s="1" t="s">
        <v>39</v>
      </c>
      <c r="X27" s="1" t="s">
        <v>13</v>
      </c>
    </row>
    <row r="28" spans="1:24" ht="19.5" customHeight="1" x14ac:dyDescent="0.15">
      <c r="A28" s="1" t="s">
        <v>110</v>
      </c>
      <c r="B28" s="1">
        <v>3044</v>
      </c>
      <c r="C28" s="1">
        <f t="shared" si="3"/>
        <v>4734.0902667166392</v>
      </c>
      <c r="D28" s="4">
        <v>1.05</v>
      </c>
      <c r="E28" s="1">
        <f t="shared" si="5"/>
        <v>236.70451333583242</v>
      </c>
      <c r="F28" s="1">
        <f t="shared" si="0"/>
        <v>-75.295486664167584</v>
      </c>
      <c r="I28" s="1">
        <f t="shared" si="1"/>
        <v>0</v>
      </c>
      <c r="J28" s="1">
        <v>324</v>
      </c>
      <c r="O28" s="1">
        <v>-53</v>
      </c>
      <c r="P28" s="1">
        <f t="shared" si="6"/>
        <v>-636</v>
      </c>
      <c r="V28" s="1">
        <f t="shared" si="8"/>
        <v>-312</v>
      </c>
      <c r="W28" s="1" t="s">
        <v>40</v>
      </c>
      <c r="X28" s="1" t="s">
        <v>13</v>
      </c>
    </row>
    <row r="29" spans="1:24" ht="19.5" customHeight="1" x14ac:dyDescent="0.15">
      <c r="A29" s="1" t="s">
        <v>111</v>
      </c>
      <c r="B29" s="1">
        <v>3090</v>
      </c>
      <c r="C29" s="1">
        <f t="shared" si="3"/>
        <v>3786.3947800524716</v>
      </c>
      <c r="D29" s="4">
        <v>1.05</v>
      </c>
      <c r="E29" s="1">
        <f t="shared" si="5"/>
        <v>189.31973900262392</v>
      </c>
      <c r="F29" s="1">
        <f t="shared" si="0"/>
        <v>-38.680260997376081</v>
      </c>
      <c r="I29" s="1">
        <f t="shared" si="1"/>
        <v>0</v>
      </c>
      <c r="J29" s="1">
        <v>324</v>
      </c>
      <c r="N29" s="7" t="s">
        <v>166</v>
      </c>
      <c r="O29" s="1">
        <v>-46</v>
      </c>
      <c r="P29" s="1">
        <f t="shared" si="6"/>
        <v>-552</v>
      </c>
      <c r="Q29" s="1">
        <v>-900</v>
      </c>
      <c r="V29" s="1">
        <f t="shared" si="8"/>
        <v>-228</v>
      </c>
      <c r="W29" s="1" t="s">
        <v>41</v>
      </c>
      <c r="X29" s="1" t="s">
        <v>13</v>
      </c>
    </row>
    <row r="30" spans="1:24" ht="19.5" customHeight="1" x14ac:dyDescent="0.15">
      <c r="A30" s="1" t="s">
        <v>112</v>
      </c>
      <c r="B30" s="1">
        <v>3138</v>
      </c>
      <c r="C30" s="1">
        <f t="shared" si="3"/>
        <v>3736.3145190550949</v>
      </c>
      <c r="D30" s="4">
        <v>1.05</v>
      </c>
      <c r="E30" s="1">
        <f t="shared" si="5"/>
        <v>186.81572595275475</v>
      </c>
      <c r="F30" s="1">
        <f t="shared" si="0"/>
        <v>-41.184274047245253</v>
      </c>
      <c r="I30" s="1">
        <f t="shared" si="1"/>
        <v>0</v>
      </c>
      <c r="J30" s="1">
        <v>324</v>
      </c>
      <c r="O30" s="1">
        <v>-46</v>
      </c>
      <c r="P30" s="1">
        <f t="shared" si="6"/>
        <v>-552</v>
      </c>
      <c r="V30" s="1">
        <f t="shared" si="8"/>
        <v>-228</v>
      </c>
      <c r="W30" s="1" t="s">
        <v>42</v>
      </c>
      <c r="X30" s="1" t="s">
        <v>13</v>
      </c>
    </row>
    <row r="31" spans="1:24" ht="19.5" customHeight="1" x14ac:dyDescent="0.15">
      <c r="A31" s="1" t="s">
        <v>113</v>
      </c>
      <c r="B31" s="1">
        <v>3189</v>
      </c>
      <c r="C31" s="1">
        <f t="shared" si="3"/>
        <v>3683.73024500785</v>
      </c>
      <c r="D31" s="4">
        <v>1.05</v>
      </c>
      <c r="E31" s="1">
        <f t="shared" si="5"/>
        <v>184.18651225039275</v>
      </c>
      <c r="F31" s="1">
        <f t="shared" si="0"/>
        <v>-43.813487749607248</v>
      </c>
      <c r="I31" s="1">
        <f t="shared" si="1"/>
        <v>0</v>
      </c>
      <c r="J31" s="1">
        <v>324</v>
      </c>
      <c r="O31" s="1">
        <v>-46</v>
      </c>
      <c r="P31" s="1">
        <f t="shared" si="6"/>
        <v>-552</v>
      </c>
      <c r="V31" s="1">
        <f t="shared" si="8"/>
        <v>-228</v>
      </c>
      <c r="W31" s="1" t="s">
        <v>43</v>
      </c>
      <c r="X31" s="1" t="s">
        <v>13</v>
      </c>
    </row>
    <row r="32" spans="1:24" ht="19.5" customHeight="1" x14ac:dyDescent="0.15">
      <c r="A32" s="1" t="s">
        <v>114</v>
      </c>
      <c r="B32" s="1">
        <v>3248</v>
      </c>
      <c r="C32" s="1">
        <f t="shared" si="3"/>
        <v>3628.5167572582427</v>
      </c>
      <c r="D32" s="4">
        <v>1.05</v>
      </c>
      <c r="E32" s="1">
        <f t="shared" si="5"/>
        <v>181.42583786291243</v>
      </c>
      <c r="F32" s="1">
        <f t="shared" si="0"/>
        <v>-46.574162137087569</v>
      </c>
      <c r="I32" s="1">
        <f t="shared" si="1"/>
        <v>0</v>
      </c>
      <c r="J32" s="1">
        <v>324</v>
      </c>
      <c r="O32" s="1">
        <v>-46</v>
      </c>
      <c r="P32" s="1">
        <f t="shared" si="6"/>
        <v>-552</v>
      </c>
      <c r="V32" s="1">
        <f t="shared" si="8"/>
        <v>-228</v>
      </c>
      <c r="W32" s="1" t="s">
        <v>44</v>
      </c>
      <c r="X32" s="1" t="s">
        <v>13</v>
      </c>
    </row>
    <row r="33" spans="1:24" ht="19.5" customHeight="1" x14ac:dyDescent="0.15">
      <c r="A33" s="1" t="s">
        <v>115</v>
      </c>
      <c r="B33" s="1">
        <v>3310</v>
      </c>
      <c r="C33" s="1">
        <f t="shared" si="3"/>
        <v>3570.542595121155</v>
      </c>
      <c r="D33" s="4">
        <v>1.05</v>
      </c>
      <c r="E33" s="1">
        <f t="shared" si="5"/>
        <v>178.527129756058</v>
      </c>
      <c r="F33" s="1">
        <f t="shared" si="0"/>
        <v>-49.472870243941998</v>
      </c>
      <c r="I33" s="1">
        <f t="shared" si="1"/>
        <v>0</v>
      </c>
      <c r="J33" s="1">
        <v>324</v>
      </c>
      <c r="O33" s="1">
        <v>-46</v>
      </c>
      <c r="P33" s="1">
        <f t="shared" si="6"/>
        <v>-552</v>
      </c>
      <c r="V33" s="1">
        <f t="shared" si="8"/>
        <v>-228</v>
      </c>
      <c r="W33" s="1" t="s">
        <v>45</v>
      </c>
      <c r="X33" s="1" t="s">
        <v>13</v>
      </c>
    </row>
    <row r="34" spans="1:24" ht="19.5" customHeight="1" x14ac:dyDescent="0.15">
      <c r="A34" s="1" t="s">
        <v>116</v>
      </c>
      <c r="B34" s="1">
        <v>3376</v>
      </c>
      <c r="C34" s="1">
        <f t="shared" si="3"/>
        <v>3522.2697248772129</v>
      </c>
      <c r="D34" s="4">
        <v>1.05</v>
      </c>
      <c r="E34" s="1">
        <f t="shared" si="5"/>
        <v>176.11348624386073</v>
      </c>
      <c r="F34" s="1">
        <f t="shared" si="0"/>
        <v>-39.886513756139266</v>
      </c>
      <c r="I34" s="1">
        <f t="shared" si="1"/>
        <v>0</v>
      </c>
      <c r="J34" s="1">
        <v>324</v>
      </c>
      <c r="N34" s="5" t="s">
        <v>162</v>
      </c>
      <c r="O34" s="1">
        <v>-45</v>
      </c>
      <c r="P34" s="1">
        <f t="shared" si="6"/>
        <v>-540</v>
      </c>
      <c r="S34" s="1">
        <v>-360</v>
      </c>
      <c r="V34" s="1">
        <f t="shared" si="8"/>
        <v>-216</v>
      </c>
      <c r="W34" s="1" t="s">
        <v>46</v>
      </c>
      <c r="X34" s="1" t="s">
        <v>47</v>
      </c>
    </row>
    <row r="35" spans="1:24" ht="19.5" customHeight="1" x14ac:dyDescent="0.15">
      <c r="A35" s="1" t="s">
        <v>117</v>
      </c>
      <c r="B35" s="1">
        <v>3446</v>
      </c>
      <c r="C35" s="1">
        <f t="shared" si="3"/>
        <v>3471.5832111210739</v>
      </c>
      <c r="D35" s="4">
        <v>1.05</v>
      </c>
      <c r="E35" s="1">
        <f t="shared" si="5"/>
        <v>173.57916055605392</v>
      </c>
      <c r="F35" s="1">
        <f>SUM(E35+V35)</f>
        <v>-42.420839443946079</v>
      </c>
      <c r="I35" s="1">
        <f t="shared" si="1"/>
        <v>0</v>
      </c>
      <c r="J35" s="1">
        <v>324</v>
      </c>
      <c r="O35" s="1">
        <v>-45</v>
      </c>
      <c r="P35" s="1">
        <f t="shared" si="6"/>
        <v>-540</v>
      </c>
      <c r="S35" s="1">
        <v>-360</v>
      </c>
      <c r="V35" s="1">
        <f t="shared" si="8"/>
        <v>-216</v>
      </c>
      <c r="W35" s="1" t="s">
        <v>48</v>
      </c>
      <c r="X35" s="1" t="s">
        <v>13</v>
      </c>
    </row>
    <row r="36" spans="1:24" ht="19.5" customHeight="1" x14ac:dyDescent="0.15">
      <c r="A36" s="1" t="s">
        <v>118</v>
      </c>
      <c r="B36" s="1">
        <v>3520</v>
      </c>
      <c r="C36" s="1">
        <f>SUM(C35+G36+I36+J36+L36+M36+P36+Q36+R36+T36)*D36</f>
        <v>3418.3623716771276</v>
      </c>
      <c r="D36" s="4">
        <v>1.05</v>
      </c>
      <c r="E36" s="1">
        <f t="shared" si="5"/>
        <v>170.91811858385654</v>
      </c>
      <c r="F36" s="1">
        <f t="shared" si="0"/>
        <v>-45.08188141614346</v>
      </c>
      <c r="I36" s="1">
        <f t="shared" si="1"/>
        <v>0</v>
      </c>
      <c r="J36" s="1">
        <v>324</v>
      </c>
      <c r="O36" s="1">
        <v>-45</v>
      </c>
      <c r="P36" s="1">
        <f t="shared" si="6"/>
        <v>-540</v>
      </c>
      <c r="S36" s="1">
        <v>-360</v>
      </c>
      <c r="V36" s="1">
        <f t="shared" si="8"/>
        <v>-216</v>
      </c>
      <c r="W36" s="1" t="s">
        <v>49</v>
      </c>
      <c r="X36" s="1" t="s">
        <v>13</v>
      </c>
    </row>
    <row r="37" spans="1:24" ht="19.5" customHeight="1" x14ac:dyDescent="0.15">
      <c r="A37" s="1" t="s">
        <v>119</v>
      </c>
      <c r="B37" s="1">
        <v>3599</v>
      </c>
      <c r="C37" s="1">
        <f t="shared" si="3"/>
        <v>3362.480490260984</v>
      </c>
      <c r="D37" s="4">
        <v>1.05</v>
      </c>
      <c r="E37" s="1">
        <f t="shared" si="5"/>
        <v>168.12402451304933</v>
      </c>
      <c r="F37" s="1">
        <f t="shared" si="0"/>
        <v>-47.875975486950665</v>
      </c>
      <c r="I37" s="1">
        <f t="shared" si="1"/>
        <v>0</v>
      </c>
      <c r="J37" s="1">
        <v>324</v>
      </c>
      <c r="O37" s="1">
        <v>-45</v>
      </c>
      <c r="P37" s="1">
        <f t="shared" si="6"/>
        <v>-540</v>
      </c>
      <c r="S37" s="1">
        <v>-360</v>
      </c>
      <c r="V37" s="1">
        <f t="shared" si="8"/>
        <v>-216</v>
      </c>
      <c r="W37" s="1" t="s">
        <v>50</v>
      </c>
      <c r="X37" s="1" t="s">
        <v>13</v>
      </c>
    </row>
    <row r="38" spans="1:24" ht="19.5" customHeight="1" x14ac:dyDescent="0.15">
      <c r="A38" s="1" t="s">
        <v>120</v>
      </c>
      <c r="B38" s="1">
        <v>3682</v>
      </c>
      <c r="C38" s="1">
        <f t="shared" si="3"/>
        <v>3303.8045147740331</v>
      </c>
      <c r="D38" s="4">
        <v>1.05</v>
      </c>
      <c r="E38" s="1">
        <f t="shared" si="5"/>
        <v>165.19022573870188</v>
      </c>
      <c r="F38" s="1">
        <f t="shared" si="0"/>
        <v>-50.809774261298116</v>
      </c>
      <c r="I38" s="1">
        <f t="shared" si="1"/>
        <v>0</v>
      </c>
      <c r="J38" s="1">
        <v>324</v>
      </c>
      <c r="O38" s="1">
        <v>-45</v>
      </c>
      <c r="P38" s="1">
        <f t="shared" si="6"/>
        <v>-540</v>
      </c>
      <c r="S38" s="1">
        <v>-360</v>
      </c>
      <c r="V38" s="1">
        <f t="shared" si="8"/>
        <v>-216</v>
      </c>
      <c r="W38" s="1" t="s">
        <v>51</v>
      </c>
      <c r="X38" s="1" t="s">
        <v>13</v>
      </c>
    </row>
    <row r="39" spans="1:24" ht="19.5" customHeight="1" x14ac:dyDescent="0.15">
      <c r="A39" s="1" t="s">
        <v>121</v>
      </c>
      <c r="B39" s="1">
        <v>3770</v>
      </c>
      <c r="C39" s="1">
        <f t="shared" si="3"/>
        <v>3242.1947405127348</v>
      </c>
      <c r="D39" s="4">
        <v>1.05</v>
      </c>
      <c r="E39" s="1">
        <f t="shared" si="5"/>
        <v>162.10973702563706</v>
      </c>
      <c r="F39" s="1">
        <f t="shared" si="0"/>
        <v>-53.89026297436294</v>
      </c>
      <c r="I39" s="1">
        <f t="shared" si="1"/>
        <v>0</v>
      </c>
      <c r="J39" s="1">
        <v>324</v>
      </c>
      <c r="O39" s="1">
        <v>-45</v>
      </c>
      <c r="P39" s="1">
        <f t="shared" si="6"/>
        <v>-540</v>
      </c>
      <c r="S39" s="1">
        <v>-360</v>
      </c>
      <c r="V39" s="1">
        <f t="shared" si="8"/>
        <v>-216</v>
      </c>
      <c r="W39" s="1" t="s">
        <v>52</v>
      </c>
      <c r="X39" s="1" t="s">
        <v>13</v>
      </c>
    </row>
    <row r="40" spans="1:24" ht="19.5" customHeight="1" x14ac:dyDescent="0.15">
      <c r="A40" s="1" t="s">
        <v>122</v>
      </c>
      <c r="B40" s="1">
        <v>3863</v>
      </c>
      <c r="C40" s="1">
        <f t="shared" si="3"/>
        <v>3177.5044775383717</v>
      </c>
      <c r="D40" s="4">
        <v>1.05</v>
      </c>
      <c r="E40" s="1">
        <f t="shared" si="5"/>
        <v>158.87522387691888</v>
      </c>
      <c r="F40" s="1">
        <f t="shared" si="0"/>
        <v>-57.124776123081119</v>
      </c>
      <c r="I40" s="1">
        <f t="shared" si="1"/>
        <v>0</v>
      </c>
      <c r="J40" s="1">
        <v>324</v>
      </c>
      <c r="O40" s="1">
        <v>-45</v>
      </c>
      <c r="P40" s="1">
        <f t="shared" si="6"/>
        <v>-540</v>
      </c>
      <c r="S40" s="1">
        <v>-360</v>
      </c>
      <c r="V40" s="1">
        <f t="shared" si="8"/>
        <v>-216</v>
      </c>
      <c r="W40" s="1" t="s">
        <v>53</v>
      </c>
      <c r="X40" s="1" t="s">
        <v>13</v>
      </c>
    </row>
    <row r="41" spans="1:24" ht="19.5" customHeight="1" x14ac:dyDescent="0.15">
      <c r="A41" s="1" t="s">
        <v>123</v>
      </c>
      <c r="B41" s="1">
        <v>3961</v>
      </c>
      <c r="C41" s="1">
        <f t="shared" si="3"/>
        <v>3109.5797014152904</v>
      </c>
      <c r="D41" s="4">
        <v>1.05</v>
      </c>
      <c r="E41" s="1">
        <f t="shared" si="5"/>
        <v>155.47898507076479</v>
      </c>
      <c r="F41" s="1">
        <f t="shared" si="0"/>
        <v>-60.521014929235207</v>
      </c>
      <c r="I41" s="1">
        <f t="shared" si="1"/>
        <v>0</v>
      </c>
      <c r="J41" s="1">
        <v>324</v>
      </c>
      <c r="O41" s="1">
        <v>-45</v>
      </c>
      <c r="P41" s="1">
        <f t="shared" si="6"/>
        <v>-540</v>
      </c>
      <c r="S41" s="1">
        <v>-360</v>
      </c>
      <c r="V41" s="1">
        <f t="shared" si="8"/>
        <v>-216</v>
      </c>
      <c r="W41" s="1" t="s">
        <v>54</v>
      </c>
      <c r="X41" s="1" t="s">
        <v>13</v>
      </c>
    </row>
    <row r="42" spans="1:24" ht="19.5" customHeight="1" x14ac:dyDescent="0.15">
      <c r="A42" s="1" t="s">
        <v>124</v>
      </c>
      <c r="B42" s="1">
        <v>4065</v>
      </c>
      <c r="C42" s="1">
        <f t="shared" si="3"/>
        <v>3038.258686486055</v>
      </c>
      <c r="D42" s="4">
        <v>1.05</v>
      </c>
      <c r="E42" s="1">
        <f t="shared" si="5"/>
        <v>151.91293432430302</v>
      </c>
      <c r="F42" s="1">
        <f t="shared" si="0"/>
        <v>-64.087065675696977</v>
      </c>
      <c r="I42" s="1">
        <f t="shared" si="1"/>
        <v>0</v>
      </c>
      <c r="J42" s="1">
        <v>324</v>
      </c>
      <c r="O42" s="1">
        <v>-45</v>
      </c>
      <c r="P42" s="1">
        <f t="shared" si="6"/>
        <v>-540</v>
      </c>
      <c r="S42" s="1">
        <v>-360</v>
      </c>
      <c r="V42" s="1">
        <f>SUM(J42+P42)</f>
        <v>-216</v>
      </c>
      <c r="W42" s="1" t="s">
        <v>55</v>
      </c>
      <c r="X42" s="1" t="s">
        <v>13</v>
      </c>
    </row>
    <row r="43" spans="1:24" ht="19.5" customHeight="1" x14ac:dyDescent="0.15">
      <c r="A43" s="1" t="s">
        <v>125</v>
      </c>
      <c r="B43" s="1">
        <v>4174</v>
      </c>
      <c r="C43" s="1">
        <f t="shared" si="3"/>
        <v>2963.3716208103579</v>
      </c>
      <c r="D43" s="4">
        <v>1.05</v>
      </c>
      <c r="E43" s="1">
        <f t="shared" si="5"/>
        <v>148.16858104051789</v>
      </c>
      <c r="F43" s="1">
        <f t="shared" si="0"/>
        <v>-67.831418959482107</v>
      </c>
      <c r="I43" s="1">
        <f t="shared" si="1"/>
        <v>0</v>
      </c>
      <c r="J43" s="1">
        <v>324</v>
      </c>
      <c r="O43" s="1">
        <v>-45</v>
      </c>
      <c r="P43" s="1">
        <f t="shared" si="6"/>
        <v>-540</v>
      </c>
      <c r="S43" s="1">
        <v>-360</v>
      </c>
      <c r="V43" s="1">
        <f t="shared" si="8"/>
        <v>-216</v>
      </c>
      <c r="W43" s="1" t="s">
        <v>56</v>
      </c>
      <c r="X43" s="1" t="s">
        <v>13</v>
      </c>
    </row>
    <row r="44" spans="1:24" ht="19.5" customHeight="1" x14ac:dyDescent="0.15">
      <c r="A44" s="1" t="s">
        <v>126</v>
      </c>
      <c r="B44" s="1">
        <v>4290</v>
      </c>
      <c r="C44" s="1">
        <f t="shared" si="3"/>
        <v>2884.740201850876</v>
      </c>
      <c r="D44" s="4">
        <v>1.05</v>
      </c>
      <c r="E44" s="1">
        <f t="shared" si="5"/>
        <v>144.2370100925441</v>
      </c>
      <c r="F44" s="1">
        <f t="shared" si="0"/>
        <v>-71.762989907455903</v>
      </c>
      <c r="I44" s="1">
        <f t="shared" si="1"/>
        <v>0</v>
      </c>
      <c r="J44" s="1">
        <v>324</v>
      </c>
      <c r="O44" s="1">
        <v>-45</v>
      </c>
      <c r="P44" s="1">
        <f t="shared" si="6"/>
        <v>-540</v>
      </c>
      <c r="S44" s="1">
        <v>-360</v>
      </c>
      <c r="V44" s="1">
        <f t="shared" si="8"/>
        <v>-216</v>
      </c>
      <c r="W44" s="1" t="s">
        <v>57</v>
      </c>
      <c r="X44" s="1" t="s">
        <v>13</v>
      </c>
    </row>
    <row r="45" spans="1:24" ht="19.5" customHeight="1" x14ac:dyDescent="0.15">
      <c r="A45" s="1" t="s">
        <v>127</v>
      </c>
      <c r="B45" s="1">
        <v>4413</v>
      </c>
      <c r="C45" s="1">
        <f>SUM(C44+G45+I45+J45+L45+M45+P45+Q45+R45+T45)*D45</f>
        <v>2802.1772119434199</v>
      </c>
      <c r="D45" s="4">
        <v>1.05</v>
      </c>
      <c r="E45" s="1">
        <f t="shared" si="5"/>
        <v>140.10886059717132</v>
      </c>
      <c r="F45" s="1">
        <f t="shared" si="0"/>
        <v>-75.891139402828685</v>
      </c>
      <c r="I45" s="1">
        <f t="shared" si="1"/>
        <v>0</v>
      </c>
      <c r="J45" s="1">
        <v>324</v>
      </c>
      <c r="O45" s="1">
        <v>-45</v>
      </c>
      <c r="P45" s="1">
        <f t="shared" si="6"/>
        <v>-540</v>
      </c>
      <c r="S45" s="1">
        <v>-360</v>
      </c>
      <c r="V45" s="1">
        <f t="shared" si="8"/>
        <v>-216</v>
      </c>
      <c r="W45" s="1" t="s">
        <v>58</v>
      </c>
      <c r="X45" s="1" t="s">
        <v>13</v>
      </c>
    </row>
    <row r="46" spans="1:24" ht="19.5" customHeight="1" x14ac:dyDescent="0.15">
      <c r="A46" s="1" t="s">
        <v>128</v>
      </c>
      <c r="B46" s="1">
        <v>4543</v>
      </c>
      <c r="C46" s="1">
        <f t="shared" si="3"/>
        <v>2715.4860725405911</v>
      </c>
      <c r="D46" s="4">
        <v>1.05</v>
      </c>
      <c r="E46" s="1">
        <f t="shared" si="5"/>
        <v>135.77430362702989</v>
      </c>
      <c r="F46" s="1">
        <f t="shared" si="0"/>
        <v>-80.225696372970106</v>
      </c>
      <c r="I46" s="1">
        <f t="shared" si="1"/>
        <v>0</v>
      </c>
      <c r="J46" s="1">
        <v>324</v>
      </c>
      <c r="O46" s="1">
        <v>-45</v>
      </c>
      <c r="P46" s="1">
        <f t="shared" si="6"/>
        <v>-540</v>
      </c>
      <c r="S46" s="1">
        <v>-360</v>
      </c>
      <c r="V46" s="1">
        <f t="shared" si="8"/>
        <v>-216</v>
      </c>
      <c r="W46" s="1" t="s">
        <v>59</v>
      </c>
      <c r="X46" s="1" t="s">
        <v>13</v>
      </c>
    </row>
    <row r="47" spans="1:24" ht="19.5" customHeight="1" x14ac:dyDescent="0.15">
      <c r="A47" s="1" t="s">
        <v>129</v>
      </c>
      <c r="B47" s="1">
        <v>4680</v>
      </c>
      <c r="C47" s="1">
        <f t="shared" si="3"/>
        <v>2624.4603761676208</v>
      </c>
      <c r="D47" s="4">
        <v>1.05</v>
      </c>
      <c r="E47" s="1">
        <f t="shared" si="5"/>
        <v>131.22301880838131</v>
      </c>
      <c r="F47" s="1">
        <f t="shared" si="0"/>
        <v>-84.776981191618688</v>
      </c>
      <c r="I47" s="1">
        <f t="shared" si="1"/>
        <v>0</v>
      </c>
      <c r="J47" s="1">
        <v>324</v>
      </c>
      <c r="O47" s="1">
        <v>-45</v>
      </c>
      <c r="P47" s="1">
        <f t="shared" si="6"/>
        <v>-540</v>
      </c>
      <c r="S47" s="1">
        <v>-360</v>
      </c>
      <c r="V47" s="1">
        <f t="shared" si="8"/>
        <v>-216</v>
      </c>
      <c r="W47" s="1" t="s">
        <v>60</v>
      </c>
      <c r="X47" s="1" t="s">
        <v>13</v>
      </c>
    </row>
    <row r="48" spans="1:24" ht="19.5" customHeight="1" x14ac:dyDescent="0.15">
      <c r="A48" s="1" t="s">
        <v>130</v>
      </c>
      <c r="B48" s="1">
        <v>4825</v>
      </c>
      <c r="C48" s="1">
        <f t="shared" si="3"/>
        <v>2528.8833949760019</v>
      </c>
      <c r="D48" s="4">
        <v>1.05</v>
      </c>
      <c r="E48" s="1">
        <f t="shared" si="5"/>
        <v>126.44416974880005</v>
      </c>
      <c r="F48" s="1">
        <f t="shared" si="0"/>
        <v>-89.55583025119995</v>
      </c>
      <c r="I48" s="1">
        <f t="shared" si="1"/>
        <v>0</v>
      </c>
      <c r="J48" s="1">
        <v>324</v>
      </c>
      <c r="O48" s="1">
        <v>-45</v>
      </c>
      <c r="P48" s="1">
        <f t="shared" si="6"/>
        <v>-540</v>
      </c>
      <c r="S48" s="1">
        <v>-360</v>
      </c>
      <c r="V48" s="1">
        <f t="shared" si="8"/>
        <v>-216</v>
      </c>
      <c r="W48" s="1" t="s">
        <v>61</v>
      </c>
      <c r="X48" s="1" t="s">
        <v>13</v>
      </c>
    </row>
    <row r="49" spans="1:24" ht="19.5" customHeight="1" x14ac:dyDescent="0.15">
      <c r="A49" s="1" t="s">
        <v>131</v>
      </c>
      <c r="B49" s="1">
        <v>4978</v>
      </c>
      <c r="C49" s="1">
        <f t="shared" si="3"/>
        <v>2428.5275647248022</v>
      </c>
      <c r="D49" s="4">
        <v>1.05</v>
      </c>
      <c r="E49" s="1">
        <f t="shared" si="5"/>
        <v>121.42637823624</v>
      </c>
      <c r="F49" s="1">
        <f t="shared" si="0"/>
        <v>-94.573621763760002</v>
      </c>
      <c r="I49" s="1">
        <f t="shared" si="1"/>
        <v>0</v>
      </c>
      <c r="J49" s="1">
        <v>324</v>
      </c>
      <c r="O49" s="1">
        <v>-45</v>
      </c>
      <c r="P49" s="1">
        <f t="shared" si="6"/>
        <v>-540</v>
      </c>
      <c r="S49" s="1">
        <v>-360</v>
      </c>
      <c r="V49" s="1">
        <f t="shared" si="8"/>
        <v>-216</v>
      </c>
      <c r="W49" s="1" t="s">
        <v>62</v>
      </c>
      <c r="X49" s="1" t="s">
        <v>13</v>
      </c>
    </row>
    <row r="50" spans="1:24" ht="19.5" customHeight="1" x14ac:dyDescent="0.15">
      <c r="A50" s="1" t="s">
        <v>132</v>
      </c>
      <c r="B50" s="1">
        <v>5139</v>
      </c>
      <c r="C50" s="1">
        <f t="shared" si="3"/>
        <v>2323.1539429610425</v>
      </c>
      <c r="D50" s="4">
        <v>1.05</v>
      </c>
      <c r="E50" s="1">
        <f t="shared" si="5"/>
        <v>116.15769714805219</v>
      </c>
      <c r="F50" s="1">
        <f t="shared" si="0"/>
        <v>-99.842302851947807</v>
      </c>
      <c r="I50" s="1">
        <f t="shared" si="1"/>
        <v>0</v>
      </c>
      <c r="J50" s="1">
        <v>324</v>
      </c>
      <c r="O50" s="1">
        <v>-45</v>
      </c>
      <c r="P50" s="1">
        <f t="shared" si="6"/>
        <v>-540</v>
      </c>
      <c r="S50" s="1">
        <v>-360</v>
      </c>
      <c r="V50" s="1">
        <f t="shared" si="8"/>
        <v>-216</v>
      </c>
      <c r="W50" s="1" t="s">
        <v>63</v>
      </c>
      <c r="X50" s="1" t="s">
        <v>13</v>
      </c>
    </row>
    <row r="51" spans="1:24" ht="19.5" customHeight="1" x14ac:dyDescent="0.15">
      <c r="A51" s="1" t="s">
        <v>133</v>
      </c>
      <c r="B51" s="1">
        <v>5310</v>
      </c>
      <c r="C51" s="1">
        <f t="shared" si="3"/>
        <v>2212.5116401090945</v>
      </c>
      <c r="D51" s="4">
        <v>1.05</v>
      </c>
      <c r="E51" s="1">
        <f t="shared" si="5"/>
        <v>110.62558200545482</v>
      </c>
      <c r="F51" s="1">
        <f t="shared" si="0"/>
        <v>-105.37441799454518</v>
      </c>
      <c r="I51" s="1">
        <f t="shared" si="1"/>
        <v>0</v>
      </c>
      <c r="J51" s="1">
        <v>324</v>
      </c>
      <c r="O51" s="1">
        <v>-45</v>
      </c>
      <c r="P51" s="1">
        <f t="shared" si="6"/>
        <v>-540</v>
      </c>
      <c r="S51" s="1">
        <v>-360</v>
      </c>
      <c r="V51" s="1">
        <f t="shared" si="8"/>
        <v>-216</v>
      </c>
      <c r="W51" s="1" t="s">
        <v>64</v>
      </c>
      <c r="X51" s="1" t="s">
        <v>13</v>
      </c>
    </row>
    <row r="52" spans="1:24" ht="19.5" customHeight="1" x14ac:dyDescent="0.15">
      <c r="A52" s="1" t="s">
        <v>134</v>
      </c>
      <c r="B52" s="1">
        <v>5490</v>
      </c>
      <c r="C52" s="1">
        <f t="shared" si="3"/>
        <v>2096.3372221145491</v>
      </c>
      <c r="D52" s="4">
        <v>1.05</v>
      </c>
      <c r="E52" s="1">
        <f t="shared" si="5"/>
        <v>104.81686110572764</v>
      </c>
      <c r="F52" s="1">
        <f t="shared" si="0"/>
        <v>-111.18313889427236</v>
      </c>
      <c r="I52" s="1">
        <f t="shared" si="1"/>
        <v>0</v>
      </c>
      <c r="J52" s="1">
        <v>324</v>
      </c>
      <c r="O52" s="1">
        <v>-45</v>
      </c>
      <c r="P52" s="1">
        <f t="shared" si="6"/>
        <v>-540</v>
      </c>
      <c r="S52" s="1">
        <v>-360</v>
      </c>
      <c r="V52" s="1">
        <f t="shared" si="8"/>
        <v>-216</v>
      </c>
      <c r="W52" s="1" t="s">
        <v>65</v>
      </c>
      <c r="X52" s="1" t="s">
        <v>13</v>
      </c>
    </row>
    <row r="53" spans="1:24" ht="19.5" customHeight="1" x14ac:dyDescent="0.15">
      <c r="A53" s="1" t="s">
        <v>135</v>
      </c>
      <c r="B53" s="1">
        <v>5680</v>
      </c>
      <c r="C53" s="1">
        <f t="shared" si="3"/>
        <v>1974.3540832202766</v>
      </c>
      <c r="D53" s="4">
        <v>1.05</v>
      </c>
      <c r="E53" s="1">
        <f t="shared" si="5"/>
        <v>98.717704161013899</v>
      </c>
      <c r="F53" s="1">
        <f t="shared" si="0"/>
        <v>-117.2822958389861</v>
      </c>
      <c r="I53" s="1">
        <f t="shared" si="1"/>
        <v>0</v>
      </c>
      <c r="J53" s="1">
        <v>324</v>
      </c>
      <c r="O53" s="1">
        <v>-45</v>
      </c>
      <c r="P53" s="1">
        <f t="shared" si="6"/>
        <v>-540</v>
      </c>
      <c r="S53" s="1">
        <v>-360</v>
      </c>
      <c r="V53" s="1">
        <f t="shared" si="8"/>
        <v>-216</v>
      </c>
      <c r="W53" s="1" t="s">
        <v>66</v>
      </c>
      <c r="X53" s="1" t="s">
        <v>13</v>
      </c>
    </row>
    <row r="54" spans="1:24" ht="19.5" customHeight="1" x14ac:dyDescent="0.15">
      <c r="A54" s="1" t="s">
        <v>136</v>
      </c>
      <c r="B54" s="1">
        <v>5881</v>
      </c>
      <c r="C54" s="1">
        <f t="shared" si="3"/>
        <v>1846.2717873812906</v>
      </c>
      <c r="D54" s="4">
        <v>1.05</v>
      </c>
      <c r="E54" s="1">
        <f t="shared" si="5"/>
        <v>92.31358936906463</v>
      </c>
      <c r="F54" s="1">
        <f t="shared" si="0"/>
        <v>-123.68641063093537</v>
      </c>
      <c r="I54" s="1">
        <f t="shared" si="1"/>
        <v>0</v>
      </c>
      <c r="J54" s="1">
        <v>324</v>
      </c>
      <c r="O54" s="1">
        <v>-45</v>
      </c>
      <c r="P54" s="1">
        <f t="shared" si="6"/>
        <v>-540</v>
      </c>
      <c r="S54" s="1">
        <v>-360</v>
      </c>
      <c r="V54" s="1">
        <f t="shared" si="8"/>
        <v>-216</v>
      </c>
      <c r="W54" s="1" t="s">
        <v>67</v>
      </c>
      <c r="X54" s="1" t="s">
        <v>13</v>
      </c>
    </row>
    <row r="55" spans="1:24" ht="19.5" customHeight="1" x14ac:dyDescent="0.15">
      <c r="A55" s="1" t="s">
        <v>137</v>
      </c>
      <c r="B55" s="1">
        <v>6093</v>
      </c>
      <c r="C55" s="1">
        <f t="shared" si="3"/>
        <v>1711.7853767503555</v>
      </c>
      <c r="D55" s="4">
        <v>1.05</v>
      </c>
      <c r="E55" s="1">
        <f t="shared" si="5"/>
        <v>85.58926883751792</v>
      </c>
      <c r="F55" s="1">
        <f t="shared" si="0"/>
        <v>-130.41073116248208</v>
      </c>
      <c r="I55" s="1">
        <f t="shared" si="1"/>
        <v>0</v>
      </c>
      <c r="J55" s="1">
        <v>324</v>
      </c>
      <c r="O55" s="1">
        <v>-45</v>
      </c>
      <c r="P55" s="1">
        <f t="shared" si="6"/>
        <v>-540</v>
      </c>
      <c r="S55" s="1">
        <v>-360</v>
      </c>
      <c r="V55" s="1">
        <f t="shared" si="8"/>
        <v>-216</v>
      </c>
      <c r="W55" s="1" t="s">
        <v>68</v>
      </c>
      <c r="X55" s="1" t="s">
        <v>13</v>
      </c>
    </row>
    <row r="56" spans="1:24" ht="19.5" customHeight="1" x14ac:dyDescent="0.15">
      <c r="A56" s="1" t="s">
        <v>138</v>
      </c>
      <c r="B56" s="1">
        <v>6316</v>
      </c>
      <c r="C56" s="1">
        <f t="shared" si="3"/>
        <v>1570.5746455878732</v>
      </c>
      <c r="D56" s="4">
        <v>1.05</v>
      </c>
      <c r="E56" s="1">
        <f t="shared" si="5"/>
        <v>78.528732279393807</v>
      </c>
      <c r="F56" s="1">
        <f t="shared" si="0"/>
        <v>-137.47126772060619</v>
      </c>
      <c r="I56" s="1">
        <f t="shared" si="1"/>
        <v>0</v>
      </c>
      <c r="J56" s="1">
        <v>324</v>
      </c>
      <c r="O56" s="1">
        <v>-45</v>
      </c>
      <c r="P56" s="1">
        <f t="shared" si="6"/>
        <v>-540</v>
      </c>
      <c r="S56" s="1">
        <v>-360</v>
      </c>
      <c r="V56" s="1">
        <f t="shared" si="8"/>
        <v>-216</v>
      </c>
      <c r="W56" s="1" t="s">
        <v>69</v>
      </c>
      <c r="X56" s="1" t="s">
        <v>13</v>
      </c>
    </row>
    <row r="57" spans="1:24" ht="19.5" customHeight="1" x14ac:dyDescent="0.15">
      <c r="A57" s="1" t="s">
        <v>139</v>
      </c>
      <c r="B57" s="1">
        <v>6552</v>
      </c>
      <c r="C57" s="1">
        <f t="shared" si="3"/>
        <v>1422.3033778672668</v>
      </c>
      <c r="D57" s="4">
        <v>1.05</v>
      </c>
      <c r="E57" s="1">
        <f t="shared" si="5"/>
        <v>71.115168893363489</v>
      </c>
      <c r="F57" s="1">
        <f t="shared" si="0"/>
        <v>-144.88483110663651</v>
      </c>
      <c r="I57" s="1">
        <f t="shared" si="1"/>
        <v>0</v>
      </c>
      <c r="J57" s="1">
        <v>324</v>
      </c>
      <c r="O57" s="1">
        <v>-45</v>
      </c>
      <c r="P57" s="1">
        <f t="shared" si="6"/>
        <v>-540</v>
      </c>
      <c r="S57" s="1">
        <v>-360</v>
      </c>
      <c r="V57" s="1">
        <f t="shared" si="8"/>
        <v>-216</v>
      </c>
      <c r="W57" s="1" t="s">
        <v>70</v>
      </c>
      <c r="X57" s="1" t="s">
        <v>13</v>
      </c>
    </row>
    <row r="58" spans="1:24" ht="19.5" customHeight="1" x14ac:dyDescent="0.15">
      <c r="A58" s="1" t="s">
        <v>140</v>
      </c>
      <c r="B58" s="1">
        <v>6801</v>
      </c>
      <c r="C58" s="1">
        <f t="shared" si="3"/>
        <v>1266.6185467606301</v>
      </c>
      <c r="D58" s="4">
        <v>1.05</v>
      </c>
      <c r="E58" s="1">
        <f t="shared" si="5"/>
        <v>63.330927338031643</v>
      </c>
      <c r="F58" s="1">
        <f t="shared" si="0"/>
        <v>-152.66907266196836</v>
      </c>
      <c r="I58" s="1">
        <f t="shared" si="1"/>
        <v>0</v>
      </c>
      <c r="J58" s="1">
        <v>324</v>
      </c>
      <c r="O58" s="1">
        <v>-45</v>
      </c>
      <c r="P58" s="1">
        <f t="shared" si="6"/>
        <v>-540</v>
      </c>
      <c r="S58" s="1">
        <v>-360</v>
      </c>
      <c r="V58" s="1">
        <f t="shared" si="8"/>
        <v>-216</v>
      </c>
      <c r="W58" s="1" t="s">
        <v>71</v>
      </c>
      <c r="X58" s="1" t="s">
        <v>13</v>
      </c>
    </row>
    <row r="59" spans="1:24" ht="19.5" customHeight="1" x14ac:dyDescent="0.15">
      <c r="A59" s="1" t="s">
        <v>141</v>
      </c>
      <c r="B59" s="1">
        <v>7065</v>
      </c>
      <c r="C59" s="1">
        <f t="shared" si="3"/>
        <v>1103.1494740986616</v>
      </c>
      <c r="D59" s="4">
        <v>1.05</v>
      </c>
      <c r="E59" s="1">
        <f t="shared" si="5"/>
        <v>55.157473704933182</v>
      </c>
      <c r="F59" s="1">
        <f t="shared" si="0"/>
        <v>-160.84252629506682</v>
      </c>
      <c r="I59" s="1">
        <f t="shared" si="1"/>
        <v>0</v>
      </c>
      <c r="J59" s="1">
        <v>324</v>
      </c>
      <c r="O59" s="1">
        <v>-45</v>
      </c>
      <c r="P59" s="1">
        <f t="shared" si="6"/>
        <v>-540</v>
      </c>
      <c r="S59" s="1">
        <v>-360</v>
      </c>
      <c r="V59" s="1">
        <f t="shared" si="8"/>
        <v>-216</v>
      </c>
      <c r="W59" s="1" t="s">
        <v>72</v>
      </c>
      <c r="X59" s="1" t="s">
        <v>13</v>
      </c>
    </row>
  </sheetData>
  <phoneticPr fontId="1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BDB4-D7F5-4836-A8F6-0A23679DCFA9}">
  <dimension ref="A1:A12"/>
  <sheetViews>
    <sheetView workbookViewId="0">
      <selection activeCell="A5" sqref="A5"/>
    </sheetView>
  </sheetViews>
  <sheetFormatPr defaultRowHeight="13.5" x14ac:dyDescent="0.15"/>
  <sheetData>
    <row r="1" spans="1:1" ht="16.5" x14ac:dyDescent="0.3">
      <c r="A1" s="6" t="s">
        <v>147</v>
      </c>
    </row>
    <row r="2" spans="1:1" ht="16.5" x14ac:dyDescent="0.3">
      <c r="A2" s="6" t="s">
        <v>148</v>
      </c>
    </row>
    <row r="3" spans="1:1" ht="16.5" x14ac:dyDescent="0.3">
      <c r="A3" s="6" t="s">
        <v>149</v>
      </c>
    </row>
    <row r="4" spans="1:1" ht="16.5" x14ac:dyDescent="0.3">
      <c r="A4" s="6" t="s">
        <v>150</v>
      </c>
    </row>
    <row r="5" spans="1:1" ht="16.5" x14ac:dyDescent="0.3">
      <c r="A5" s="6" t="s">
        <v>151</v>
      </c>
    </row>
    <row r="6" spans="1:1" ht="16.5" x14ac:dyDescent="0.3">
      <c r="A6" s="6" t="s">
        <v>152</v>
      </c>
    </row>
    <row r="7" spans="1:1" ht="16.5" x14ac:dyDescent="0.3">
      <c r="A7" s="6" t="s">
        <v>153</v>
      </c>
    </row>
    <row r="8" spans="1:1" ht="16.5" x14ac:dyDescent="0.3">
      <c r="A8" s="6" t="s">
        <v>154</v>
      </c>
    </row>
    <row r="9" spans="1:1" ht="16.5" x14ac:dyDescent="0.3">
      <c r="A9" s="6" t="s">
        <v>155</v>
      </c>
    </row>
    <row r="10" spans="1:1" ht="16.5" x14ac:dyDescent="0.3">
      <c r="A10" s="6" t="s">
        <v>156</v>
      </c>
    </row>
    <row r="11" spans="1:1" ht="16.5" x14ac:dyDescent="0.3">
      <c r="A11" s="6" t="s">
        <v>157</v>
      </c>
    </row>
    <row r="12" spans="1:1" ht="16.5" x14ac:dyDescent="0.3">
      <c r="A12" s="6" t="s">
        <v>158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資産推移7％</vt:lpstr>
      <vt:lpstr>資産推移10％</vt:lpstr>
      <vt:lpstr>総括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清幸 堂園</cp:lastModifiedBy>
  <dcterms:created xsi:type="dcterms:W3CDTF">2026-01-19T07:59:57Z</dcterms:created>
  <dcterms:modified xsi:type="dcterms:W3CDTF">2026-01-21T02:32:37Z</dcterms:modified>
</cp:coreProperties>
</file>